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kt\shares\KTHOMES\00409765\Eigene Dokumente\CMI\e8941bbf3f9f474590eccc29be820153\"/>
    </mc:Choice>
  </mc:AlternateContent>
  <bookViews>
    <workbookView xWindow="560" yWindow="-150" windowWidth="11450" windowHeight="4700" tabRatio="883"/>
  </bookViews>
  <sheets>
    <sheet name="NaiS_Formular_LU" sheetId="15" r:id="rId1"/>
    <sheet name="Eingangswerte_SW" sheetId="38" state="hidden" r:id="rId2"/>
    <sheet name="WeiserFl" sheetId="51" r:id="rId3"/>
    <sheet name="Gemeindeverzeichnis" sheetId="23" state="hidden" r:id="rId4"/>
    <sheet name="STAOGR_NATGEF" sheetId="24" state="hidden" r:id="rId5"/>
    <sheet name="Staotyp_minimal" sheetId="21" state="hidden" r:id="rId6"/>
    <sheet name="Staotyp_ideal" sheetId="22" state="hidden" r:id="rId7"/>
    <sheet name="Natgef_minimal" sheetId="20" state="hidden" r:id="rId8"/>
    <sheet name="Natgef_ideal" sheetId="19" state="hidden" r:id="rId9"/>
  </sheets>
  <definedNames>
    <definedName name="Anz_WE">#REF!</definedName>
    <definedName name="Anz_WE_RO">#REF!</definedName>
    <definedName name="ATT_CBX">NaiS_Formular_LU!$L$1</definedName>
    <definedName name="ATT_RO">NaiS_Formular_LU!$I$1</definedName>
    <definedName name="ATT_TYPE">NaiS_Formular_LU!$J$1</definedName>
    <definedName name="ATT_URL">NaiS_Formular_LU!$H$1</definedName>
    <definedName name="ATT_WNU_ID">NaiS_Formular_LU!$K$1</definedName>
    <definedName name="Auszahlungsadresse">#REF!</definedName>
    <definedName name="BHSW_Flaeche">#REF!</definedName>
    <definedName name="BHSW_Flaeche_WP">#REF!</definedName>
    <definedName name="BSW_Flaeche">#REF!</definedName>
    <definedName name="BSW_Flaeche_WP">#REF!</definedName>
    <definedName name="_xlnm.Print_Area" localSheetId="1">Eingangswerte_SW!$B$1:$F$46</definedName>
    <definedName name="_xlnm.Print_Area" localSheetId="0">NaiS_Formular_LU!$B$1:$U$54</definedName>
    <definedName name="_xlnm.Print_Area" localSheetId="8">Natgef_ideal!$A$1:$I$18</definedName>
    <definedName name="_xlnm.Print_Titles" localSheetId="3">Gemeindeverzeichnis!$9:$9</definedName>
    <definedName name="G_Baul_defBeitrag">#REF!</definedName>
    <definedName name="G_Baul_Offerte">#REF!</definedName>
    <definedName name="G_Baul_Offerte_pauschal_Abr">#REF!</definedName>
    <definedName name="G_defBeitrag">#REF!</definedName>
    <definedName name="G_defBeitrag_G">#REF!</definedName>
    <definedName name="G_defBeitrag_inklBL">#REF!</definedName>
    <definedName name="G_Kostentraeger">#REF!</definedName>
    <definedName name="G_Offerte">#REF!</definedName>
    <definedName name="G_Offerte_G">#REF!</definedName>
    <definedName name="G_Offerte_inklBL">#REF!</definedName>
    <definedName name="G_Offerte_pauschal">#REF!</definedName>
    <definedName name="G_Offerte_pauschal_Abr">#REF!</definedName>
    <definedName name="G_Offerte_pauschal_Abr_G">#REF!</definedName>
    <definedName name="G_Offerte_pauschal_Abr_inklBL">#REF!</definedName>
    <definedName name="G_Offerte_pauschal_G">#REF!</definedName>
    <definedName name="G_Offerte_pauschal_inklBL">#REF!</definedName>
    <definedName name="G_Offerte_pauschal_x">#REF!</definedName>
    <definedName name="MwSt">Eingangswerte_SW!$F$45</definedName>
    <definedName name="PL_extern_Gew_RO">Eingangswerte_SW!$F$42</definedName>
    <definedName name="PL_extern_max">Eingangswerte_SW!$F$40</definedName>
    <definedName name="PL_extern_max_min_Anz_WE">Eingangswerte_SW!$F$41</definedName>
    <definedName name="PL_extern_min">Eingangswerte_SW!$F$39</definedName>
    <definedName name="PL_Refoe">Eingangswerte_SW!$F$38</definedName>
    <definedName name="PL_Stundenansatz">Eingangswerte_SW!$F$44</definedName>
    <definedName name="SW_Anforderungen_def">#REF!</definedName>
    <definedName name="SW_Anforderungen_Voranschlag">#REF!</definedName>
    <definedName name="SW_Anz_WE">#REF!</definedName>
    <definedName name="SW_Anz_WE_RO">#REF!</definedName>
    <definedName name="SW_Bank">#REF!</definedName>
    <definedName name="SW_Bank_Filiale">#REF!</definedName>
    <definedName name="SW_Bank_PLZ_Ort">#REF!</definedName>
    <definedName name="SW_Baul_besAufwand">#REF!</definedName>
    <definedName name="SW_Baul_defBeitrag">#REF!</definedName>
    <definedName name="SW_Baul_Offerte">#REF!</definedName>
    <definedName name="SW_Baul_Voranschlag">#REF!</definedName>
    <definedName name="SW_besAufwand_Bauleitung">#REF!</definedName>
    <definedName name="SW_Bonus_1">Eingangswerte_SW!$F$13</definedName>
    <definedName name="SW_Bonus_2">Eingangswerte_SW!$F$14</definedName>
    <definedName name="SW_Bonus_Kuerzung">#REF!</definedName>
    <definedName name="SW_defBeitrag">#REF!</definedName>
    <definedName name="SW_defBeitrag_BK">#REF!</definedName>
    <definedName name="SW_defBeitrag_G">#REF!</definedName>
    <definedName name="SW_defBeitrag_inklBL">#REF!</definedName>
    <definedName name="SW_defBetrag">#REF!</definedName>
    <definedName name="SW_Gemeinde">NaiS_Formular_LU!#REF!</definedName>
    <definedName name="SW_IBAN">#REF!</definedName>
    <definedName name="SW_Nutzniesser">#REF!</definedName>
    <definedName name="SW_Nutzniesser_Proz">#REF!</definedName>
    <definedName name="SW_Offerte">#REF!</definedName>
    <definedName name="SW_Offerte_Abr">#REF!</definedName>
    <definedName name="SW_Offerte_Abr_BK">#REF!</definedName>
    <definedName name="SW_Offerte_Abr_G">#REF!</definedName>
    <definedName name="SW_Offerte_Abr_inklBL">#REF!</definedName>
    <definedName name="SW_Offerte_BK">#REF!</definedName>
    <definedName name="SW_Offerte_BL">#REF!</definedName>
    <definedName name="SW_Offerte_G">#REF!</definedName>
    <definedName name="SW_Offerte_tot">#REF!</definedName>
    <definedName name="SW_Sockel_BHSW">Eingangswerte_SW!$F$11</definedName>
    <definedName name="SW_Sockel_BSW">Eingangswerte_SW!$F$10</definedName>
    <definedName name="SW_Sockel_def">#REF!</definedName>
    <definedName name="SW_Sockel_Offerte">#REF!</definedName>
    <definedName name="SW_Sockel_Offerte_Abr">#REF!</definedName>
    <definedName name="SW_Sockel_Voranschlag">#REF!</definedName>
    <definedName name="SW_SockelPH_def">#REF!</definedName>
    <definedName name="SW_SockelPH_Voranschlag">#REF!</definedName>
    <definedName name="SW_Voranschlag_BK">#REF!</definedName>
    <definedName name="SW_Voranschlag_G">#REF!</definedName>
    <definedName name="SW_Voranschlag_ha">#REF!</definedName>
    <definedName name="SW_Voranschlag_inklBL">#REF!</definedName>
    <definedName name="SW_Voranschlag_tot">#REF!</definedName>
    <definedName name="WP_Eingr_Flaeche">#REF!</definedName>
    <definedName name="WP_Eingr_Name">#REF!</definedName>
    <definedName name="WP_Gemeinde">#REF!</definedName>
    <definedName name="WP_Ges_Nr">#REF!</definedName>
    <definedName name="WP_Waldorg">#REF!</definedName>
    <definedName name="WP_wnuID">#REF!</definedName>
  </definedNames>
  <calcPr calcId="162913"/>
</workbook>
</file>

<file path=xl/calcChain.xml><?xml version="1.0" encoding="utf-8"?>
<calcChain xmlns="http://schemas.openxmlformats.org/spreadsheetml/2006/main">
  <c r="D40" i="15" l="1"/>
  <c r="D35" i="15"/>
  <c r="D30" i="15"/>
  <c r="D25" i="15"/>
  <c r="D20" i="15"/>
  <c r="D15" i="15"/>
  <c r="D10" i="15"/>
  <c r="C40" i="15"/>
  <c r="C35" i="15"/>
  <c r="C30" i="15"/>
  <c r="C25" i="15"/>
  <c r="C20" i="15"/>
  <c r="C15" i="15"/>
  <c r="C10" i="15"/>
  <c r="F7" i="23" l="1"/>
  <c r="E7" i="23"/>
  <c r="D7" i="23"/>
  <c r="C9" i="24"/>
  <c r="C23" i="24"/>
  <c r="F7" i="15"/>
  <c r="B23" i="24"/>
  <c r="B9" i="24"/>
  <c r="B7" i="23"/>
  <c r="C7" i="23"/>
  <c r="C5" i="24" l="1"/>
  <c r="T4" i="15" s="1"/>
  <c r="B5" i="24"/>
</calcChain>
</file>

<file path=xl/comments1.xml><?xml version="1.0" encoding="utf-8"?>
<comments xmlns="http://schemas.openxmlformats.org/spreadsheetml/2006/main">
  <authors>
    <author>Michiel Fehr</author>
  </authors>
  <commentList>
    <comment ref="M20" authorId="0" shapeId="0">
      <text>
        <r>
          <rPr>
            <u/>
            <sz val="8"/>
            <color indexed="81"/>
            <rFont val="Tahoma"/>
            <family val="2"/>
          </rPr>
          <t xml:space="preserve">Stämme gezielt im Bestand deponieren
</t>
        </r>
        <r>
          <rPr>
            <sz val="8"/>
            <color indexed="81"/>
            <rFont val="Tahoma"/>
            <family val="2"/>
          </rPr>
          <t xml:space="preserve">Als Steinschlagschutz oder zum Schutz vor Schneegleiten oder Erosion kann es notwendig sein, Stämme / Raubäume im Bestand gezielt zu deponieren. 
Die Entschädigung erfolgt über die Anzahl zu deponierender Stämme.
</t>
        </r>
        <r>
          <rPr>
            <b/>
            <sz val="8"/>
            <color indexed="81"/>
            <rFont val="Tahoma"/>
            <family val="2"/>
          </rPr>
          <t>keine Limitierung</t>
        </r>
      </text>
    </comment>
    <comment ref="R20" authorId="0" shapeId="0">
      <text>
        <r>
          <rPr>
            <u/>
            <sz val="8"/>
            <color indexed="81"/>
            <rFont val="Tahoma"/>
            <family val="2"/>
          </rPr>
          <t xml:space="preserve">Stämme gezielt im Bestand deponieren
</t>
        </r>
        <r>
          <rPr>
            <sz val="8"/>
            <color indexed="81"/>
            <rFont val="Tahoma"/>
            <family val="2"/>
          </rPr>
          <t>Als Steinschlagschutz oder zum Schutz vor Schneegleiten oder Erosion kann es notwendig sein, Stämme / Raubäume im Bestand gezielt zu deponieren. 
Die Entschädigung erfolgt über die Anzahl zu deponierender Stämme.</t>
        </r>
        <r>
          <rPr>
            <u/>
            <sz val="8"/>
            <color indexed="81"/>
            <rFont val="Tahoma"/>
            <family val="2"/>
          </rPr>
          <t xml:space="preserve">
</t>
        </r>
        <r>
          <rPr>
            <b/>
            <sz val="8"/>
            <color indexed="81"/>
            <rFont val="Tahoma"/>
            <family val="2"/>
          </rPr>
          <t>keine Limitierung</t>
        </r>
      </text>
    </comment>
    <comment ref="M21" authorId="0" shapeId="0">
      <text>
        <r>
          <rPr>
            <u/>
            <sz val="8"/>
            <color indexed="81"/>
            <rFont val="Tahoma"/>
            <family val="2"/>
          </rPr>
          <t xml:space="preserve">liegengelassene Fi-Stämme entrinden
</t>
        </r>
        <r>
          <rPr>
            <sz val="8"/>
            <color indexed="81"/>
            <rFont val="Tahoma"/>
            <family val="2"/>
          </rPr>
          <t>Nadelholz vermodert generell langsamer als Laubholz (ausser Eiche, Kastanie). Daher ist es oft vorteilhaft für Massnahmen unter Nr. 2.2.1 Nadelholz, und somit auch Fichten, zu verwenden. Letztere müssen zum Schutz vor Borkenkäfer entrindet oder gestreift werden. 
Für die Entschädigung ist die Anzahl zu entrindender Fichten-Stämme massgebend.</t>
        </r>
        <r>
          <rPr>
            <u/>
            <sz val="8"/>
            <color indexed="81"/>
            <rFont val="Tahoma"/>
            <family val="2"/>
          </rPr>
          <t xml:space="preserve">
</t>
        </r>
        <r>
          <rPr>
            <b/>
            <sz val="8"/>
            <color indexed="81"/>
            <rFont val="Tahoma"/>
            <family val="2"/>
          </rPr>
          <t>keine Limitierung</t>
        </r>
      </text>
    </comment>
    <comment ref="R21" authorId="0" shapeId="0">
      <text>
        <r>
          <rPr>
            <u/>
            <sz val="8"/>
            <color indexed="81"/>
            <rFont val="Tahoma"/>
            <family val="2"/>
          </rPr>
          <t xml:space="preserve">liegengelassene Fi-Stämme entrinden
</t>
        </r>
        <r>
          <rPr>
            <sz val="8"/>
            <color indexed="81"/>
            <rFont val="Tahoma"/>
            <family val="2"/>
          </rPr>
          <t>Nadelholz vermodert generell langsamer als Laubholz (ausser Eiche, Kastanie). Daher ist es oft vorteilhaft für Massnahmen unter Nr. 2.2.1 Nadelholz, und somit auch Fichten, zu verwenden. Letztere müssen zum Schutz vor Borkenkäfer entrindet oder gestreift werden. 
Für die Entschädigung ist die Anzahl zu entrindender Fichten-Stämme massgebend.</t>
        </r>
        <r>
          <rPr>
            <u/>
            <sz val="8"/>
            <color indexed="81"/>
            <rFont val="Tahoma"/>
            <family val="2"/>
          </rPr>
          <t xml:space="preserve">
</t>
        </r>
        <r>
          <rPr>
            <b/>
            <sz val="8"/>
            <color indexed="81"/>
            <rFont val="Tahoma"/>
            <family val="2"/>
          </rPr>
          <t>keine Limitierung</t>
        </r>
      </text>
    </comment>
    <comment ref="M22" authorId="0" shapeId="0">
      <text>
        <r>
          <rPr>
            <u/>
            <sz val="8"/>
            <color indexed="81"/>
            <rFont val="Tahoma"/>
            <family val="2"/>
          </rPr>
          <t xml:space="preserve">hohe Stöcke (60-100cm)
</t>
        </r>
        <r>
          <rPr>
            <sz val="8"/>
            <color indexed="81"/>
            <rFont val="Tahoma"/>
            <family val="2"/>
          </rPr>
          <t xml:space="preserve">In den meisten Fällen sind im Schutzwald hohe Stöcke gefordert. Sei es als Steinschlagschutz, zur Stabilisierung der Schneedecke oder als Möglichkeit zur Deponierung von Schlagabraum in Bacheinhängen. Die Höhe der Stöcke ist je noch Anforderung festzulegen (z.B. bei Steinschlag möglichst hoch, zur Stabilisierung der Schneedecke ca. 80cm).  
Für die Entschädigung ist der prozentuale Anteil hoher Stöcke an der Nutzung abzuschätzen und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R22" authorId="0" shapeId="0">
      <text>
        <r>
          <rPr>
            <u/>
            <sz val="8"/>
            <color indexed="81"/>
            <rFont val="Tahoma"/>
            <family val="2"/>
          </rPr>
          <t xml:space="preserve">hohe Stöcke (60-100cm)
</t>
        </r>
        <r>
          <rPr>
            <sz val="8"/>
            <color indexed="81"/>
            <rFont val="Tahoma"/>
            <family val="2"/>
          </rPr>
          <t xml:space="preserve">In den meisten Fällen sind im Schutzwald hohe Stöcke gefordert. Sei es als Steinschlagschutz, zur Stabilisierung der Schneedecke oder als Möglichkeit zur Deponierung von Schlagabraum in Bacheinhängen. Die Höhe der Stöcke ist je noch Anforderung festzulegen (z.B. bei Steinschlag möglichst hoch, zur Stabilisierung der Schneedecke ca. 80cm).  
Für die Entschädigung ist der prozentuale Anteil hoher Stöcke an der Nutzung abzuschätzen und in </t>
        </r>
        <r>
          <rPr>
            <b/>
            <sz val="8"/>
            <color indexed="81"/>
            <rFont val="Tahoma"/>
            <family val="2"/>
          </rPr>
          <t>Aren</t>
        </r>
        <r>
          <rPr>
            <sz val="8"/>
            <color indexed="81"/>
            <rFont val="Tahoma"/>
            <family val="2"/>
          </rPr>
          <t xml:space="preserve"> zu definieren. </t>
        </r>
        <r>
          <rPr>
            <u/>
            <sz val="8"/>
            <color indexed="81"/>
            <rFont val="Tahoma"/>
            <family val="2"/>
          </rPr>
          <t xml:space="preserve">
</t>
        </r>
        <r>
          <rPr>
            <b/>
            <sz val="8"/>
            <color indexed="81"/>
            <rFont val="Tahoma"/>
            <family val="2"/>
          </rPr>
          <t>keine Limitierung</t>
        </r>
      </text>
    </comment>
    <comment ref="M23" authorId="0" shapeId="0">
      <text>
        <r>
          <rPr>
            <u/>
            <sz val="8"/>
            <color indexed="81"/>
            <rFont val="Tahoma"/>
            <family val="2"/>
          </rPr>
          <t xml:space="preserve">hohe Fi- Stöcke entrinden
</t>
        </r>
        <r>
          <rPr>
            <sz val="8"/>
            <color indexed="81"/>
            <rFont val="Tahoma"/>
            <family val="2"/>
          </rPr>
          <t xml:space="preserve">Die Fichten sollen bodeneben geerntet werden, wenn die übrigen Bäume genügend hohe Stöcke liefern. Müssen auch Fichten hoch abgesägt werden, um die notwendige Anzahl hoher Stöcke zu erreichen (max. 50/ha), sind die Stöcke zu entrinden oder zu streifen. 
Für Entschädigung ist der prozentuale Anteil der zu entrindender Stöcke am Total der hohen Stöcken anzugeben und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R23" authorId="0" shapeId="0">
      <text>
        <r>
          <rPr>
            <u/>
            <sz val="8"/>
            <color indexed="81"/>
            <rFont val="Tahoma"/>
            <family val="2"/>
          </rPr>
          <t xml:space="preserve">hohe Fi- Stöcke entrinden
</t>
        </r>
        <r>
          <rPr>
            <sz val="8"/>
            <color indexed="81"/>
            <rFont val="Tahoma"/>
            <family val="2"/>
          </rPr>
          <t xml:space="preserve">Die Fichten sollen bodeneben geerntet werden, wenn die übrigen Bäume genügend hohe Stöcke liefern. Müssen auch Fichten hoch abgesägt werden, um die notwendige Anzahl hoher Stöcke zu erreichen (max. 50/ha), sind die Stöcke zu entrinden oder zu streifen. 
Für Entschädigung ist der prozentuale Anteil der zu entrindender Stöcke am Total der hohen Stöcken anzugeben und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M25" authorId="0" shapeId="0">
      <text>
        <r>
          <rPr>
            <u/>
            <sz val="8"/>
            <color indexed="81"/>
            <rFont val="Tahoma"/>
            <family val="2"/>
          </rPr>
          <t xml:space="preserve">Erhalt von Stabilitätsträgern
</t>
        </r>
        <r>
          <rPr>
            <sz val="8"/>
            <color indexed="81"/>
            <rFont val="Tahoma"/>
            <family val="2"/>
          </rPr>
          <t xml:space="preserve">Zur Erhaltung der Bestandesstabilität und -struktur ist es wichtig, Stabilitätsträger stehen zu lassen. Als Stabilitätsträger gelten Bäume in der Oberschicht mit einem H/D-Verhältniss kleiner 80 und einer Kronenlänge von mehr als 1/2 der Baumhöhe. Sie werden als erntereife Bäume beurteilt und im Sinn der Schutzwaldpflege als Gerüstbäume gezielt stehengelassen.
Zur Entschädigung dieser Auflage ist die Anzahl stehen gelassener Stabilitätsträger mit einer Nummer zu markieren
</t>
        </r>
        <r>
          <rPr>
            <b/>
            <sz val="8"/>
            <color indexed="81"/>
            <rFont val="Tahoma"/>
            <family val="2"/>
          </rPr>
          <t>max. 15 Stk./ha</t>
        </r>
      </text>
    </comment>
    <comment ref="R25" authorId="0" shapeId="0">
      <text>
        <r>
          <rPr>
            <u/>
            <sz val="8"/>
            <color indexed="81"/>
            <rFont val="Tahoma"/>
            <family val="2"/>
          </rPr>
          <t xml:space="preserve">Erhalt von Stabilitätsträgern
</t>
        </r>
        <r>
          <rPr>
            <sz val="8"/>
            <color indexed="81"/>
            <rFont val="Tahoma"/>
            <family val="2"/>
          </rPr>
          <t xml:space="preserve">Zur Erhaltung der Bestandesstabilität und -struktur ist es wichtig, Stabilitätsträger stehen zu lassen. Als Stabilitätsträger gelten Bäume in der Oberschicht mit einem H/D-Verhältniss kleiner 80 und einer Kronenlänge von mehr als 1/2 der Baumhöhe. Sie werden als erntereife Bäume beurteilt und im Sinn der Schutzwaldpflege als Gerüstbäume gezielt stehengelassen.
Zur Entschädigung dieser Auflage ist die Anzahl stehen gelassener Stabilitätsträger mit einer Nummer zu markieren
</t>
        </r>
        <r>
          <rPr>
            <b/>
            <sz val="8"/>
            <color indexed="81"/>
            <rFont val="Tahoma"/>
            <family val="2"/>
          </rPr>
          <t>max. 15 Stk./ha</t>
        </r>
      </text>
    </comment>
    <comment ref="M30" authorId="0" shapeId="0">
      <text>
        <r>
          <rPr>
            <u/>
            <sz val="8"/>
            <color indexed="81"/>
            <rFont val="Tahoma"/>
            <family val="2"/>
          </rPr>
          <t xml:space="preserve">Schlagräumung zu Gunsten Naturverjüngung
</t>
        </r>
        <r>
          <rPr>
            <sz val="8"/>
            <color indexed="81"/>
            <rFont val="Tahoma"/>
            <family val="2"/>
          </rPr>
          <t xml:space="preserve">Nach einem Holzschlag kann es notwendig sein, den Schlagabraum punktuell zu Gunsten der Naturverjüngung zu räumen. 
Die Entschädigung geht über die geschätzte zu räumende Fläche [Are].
</t>
        </r>
        <r>
          <rPr>
            <b/>
            <sz val="8"/>
            <color indexed="81"/>
            <rFont val="Tahoma"/>
            <family val="2"/>
          </rPr>
          <t>min. 10 a/ha
max. 30 a/ha</t>
        </r>
      </text>
    </comment>
    <comment ref="R30" authorId="0" shapeId="0">
      <text>
        <r>
          <rPr>
            <u/>
            <sz val="8"/>
            <color indexed="81"/>
            <rFont val="Tahoma"/>
            <family val="2"/>
          </rPr>
          <t xml:space="preserve">Schlagräumung zu Gunsten Naturverjüngung
</t>
        </r>
        <r>
          <rPr>
            <sz val="8"/>
            <color indexed="81"/>
            <rFont val="Tahoma"/>
            <family val="2"/>
          </rPr>
          <t xml:space="preserve">Nach einem Holzschlag kann es notwendig sein, den Schlagabraum punktuell zu Gunsten der Naturverjüngung zu räumen. 
Die Entschädigung geht über die geschätzte zu räumende Fläche [Are].
</t>
        </r>
        <r>
          <rPr>
            <b/>
            <sz val="8"/>
            <color indexed="81"/>
            <rFont val="Tahoma"/>
            <family val="2"/>
          </rPr>
          <t>min. 10 a/ha
max. 30 a/ha</t>
        </r>
      </text>
    </comment>
    <comment ref="M31" authorId="0" shapeId="0">
      <text>
        <r>
          <rPr>
            <u/>
            <sz val="8"/>
            <color indexed="81"/>
            <rFont val="Tahoma"/>
            <family val="2"/>
          </rPr>
          <t xml:space="preserve">Moderholz gezielt liegen lassen
</t>
        </r>
        <r>
          <rPr>
            <sz val="8"/>
            <color indexed="81"/>
            <rFont val="Tahoma"/>
            <family val="2"/>
          </rPr>
          <t xml:space="preserve">Auf Standorten (Zieltypen: 4, 5a, 5b) mit grosser Vegetationskonkurrenz (z.B. durch Hoch-stauden) ist es oft notwendig, Holz im Bestand vermodern zu lassen, um langfristig günstige Verjüngungsstandorte zu erhalten. Auch können in unmittelbarer Nähe des Totholzes verjüngungsgünstige Kleinstandorte geschaffen werden (z.B. durch Schutz vor Schneegleiten / Erosion, schnelle Ausaperung durch Wärmespeicherung der Stämme). Diese Massnahmen werden über die geschätzte Anzahl Stämme entschädigt. 
</t>
        </r>
        <r>
          <rPr>
            <b/>
            <sz val="8"/>
            <color indexed="81"/>
            <rFont val="Tahoma"/>
            <family val="2"/>
          </rPr>
          <t>max. 15 Stk./ha</t>
        </r>
      </text>
    </comment>
    <comment ref="R31" authorId="0" shapeId="0">
      <text>
        <r>
          <rPr>
            <u/>
            <sz val="8"/>
            <color indexed="81"/>
            <rFont val="Tahoma"/>
            <family val="2"/>
          </rPr>
          <t xml:space="preserve">Moderholz gezielt liegen lassen
</t>
        </r>
        <r>
          <rPr>
            <sz val="8"/>
            <color indexed="81"/>
            <rFont val="Tahoma"/>
            <family val="2"/>
          </rPr>
          <t xml:space="preserve">Auf Standorten (Zieltypen: 4, 5a, 5b) mit grosser Vegetationskonkurrenz (z.B. durch Hoch-stauden) ist es oft notwendig, Holz im Bestand vermodern zu lassen, um langfristig günstige Verjüngungsstandorte zu erhalten. Auch können in unmittelbarer Nähe des Totholzes verjüngungsgünstige Kleinstandorte geschaffen werden (z.B. durch Schutz vor Schneegleiten / Erosion, schnelle Ausaperung durch Wärmespeicherung der Stämme). Diese Massnahmen werden über die geschätzte Anzahl Stämme entschädigt. 
</t>
        </r>
        <r>
          <rPr>
            <b/>
            <sz val="8"/>
            <color indexed="81"/>
            <rFont val="Tahoma"/>
            <family val="2"/>
          </rPr>
          <t>max. 15 Stk./ha</t>
        </r>
      </text>
    </comment>
    <comment ref="M32" authorId="0" shapeId="0">
      <text>
        <r>
          <rPr>
            <u/>
            <sz val="8"/>
            <color indexed="81"/>
            <rFont val="Tahoma"/>
            <family val="2"/>
          </rPr>
          <t xml:space="preserve">liegengelassene Fi-Stämme streifen
</t>
        </r>
        <r>
          <rPr>
            <sz val="8"/>
            <color indexed="81"/>
            <rFont val="Tahoma"/>
            <family val="2"/>
          </rPr>
          <t xml:space="preserve">Wenn keine Alternativen zur Fichte bestehen, sind die Fichten zum Schutz vor Borkenkäfer zu entrinden oder zu streifen. 
Falls Fichten zum Schutz vor Naturgefahren liegengelassen werden, sind diese zu entrinden.
Falls Fichten für die Begünstigung der Naturverjüngung liegengelassen werden, sind diese zu streifen. Eine Entrindung sollte dann vermieden werden, da dadurch das Zersetzen des Holzes und somit die Moderholzbildung verzögert wird.
</t>
        </r>
        <r>
          <rPr>
            <b/>
            <sz val="8"/>
            <color indexed="81"/>
            <rFont val="Tahoma"/>
            <family val="2"/>
          </rPr>
          <t>max. 15 Stk./ha</t>
        </r>
      </text>
    </comment>
    <comment ref="R32" authorId="0" shapeId="0">
      <text>
        <r>
          <rPr>
            <u/>
            <sz val="8"/>
            <color indexed="81"/>
            <rFont val="Tahoma"/>
            <family val="2"/>
          </rPr>
          <t xml:space="preserve">liegengelassene Fi-Stämme streifen
</t>
        </r>
        <r>
          <rPr>
            <sz val="8"/>
            <color indexed="81"/>
            <rFont val="Tahoma"/>
            <family val="2"/>
          </rPr>
          <t xml:space="preserve">Wenn keine Alternativen zur Fichte bestehen, sind die Fichten zum Schutz vor Borkenkäfer zu entrinden oder zu streifen. 
Falls Fichten zum Schutz vor Naturgefahren liegengelassen werden, sind diese zu entrinden.
Falls Fichten für die Begünstigung der Naturverjüngung liegengelassen werden, sind diese zu streifen. Eine Entrindung sollte dann vermieden werden, da dadurch das Zersetzen des Holzes und somit die Moderholzbildung verzögert wird.
</t>
        </r>
        <r>
          <rPr>
            <b/>
            <sz val="8"/>
            <color indexed="81"/>
            <rFont val="Tahoma"/>
            <family val="2"/>
          </rPr>
          <t>max. 15 Stk./ha</t>
        </r>
      </text>
    </comment>
    <comment ref="M33" authorId="0" shapeId="0">
      <text>
        <r>
          <rPr>
            <u/>
            <sz val="8"/>
            <color indexed="81"/>
            <rFont val="Tahoma"/>
            <family val="2"/>
          </rPr>
          <t xml:space="preserve">Moderholzstöcke (ca. 40cm oder Höhe Bodenvegetation)
</t>
        </r>
        <r>
          <rPr>
            <sz val="8"/>
            <color indexed="81"/>
            <rFont val="Tahoma"/>
            <family val="2"/>
          </rPr>
          <t xml:space="preserve">Auch hohe Stöcke können als Moderholz oder Strukturelemente die Naturverjüngung begünstigen. Die Höhe der Moderholzstöcke ist abhängig von der Höhe der Bodenvegetation und der Schneedecke sowie des Stammdurchmessers. Bei zu hohen oder sehr dicken Stöcken besteht die Gefahr, dass diese zerfallen bevor die Verjüngung sich im Boden verwurzelt hat.
Für die Entschädigung ist der prozentuale Anteil hoher Stöcke an der Nutzung abzuschätzen und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R33" authorId="0" shapeId="0">
      <text>
        <r>
          <rPr>
            <u/>
            <sz val="8"/>
            <color indexed="81"/>
            <rFont val="Tahoma"/>
            <family val="2"/>
          </rPr>
          <t xml:space="preserve">Moderholzstöcke (ca. 40cm oder Höhe Bodenvegetation)
</t>
        </r>
        <r>
          <rPr>
            <sz val="8"/>
            <color indexed="81"/>
            <rFont val="Tahoma"/>
            <family val="2"/>
          </rPr>
          <t xml:space="preserve">Auch hohe Stöcke können als Moderholz oder Strukturelemente die Naturverjüngung begünstigen. Die Höhe der Moderholzstöcke ist abhängig von der Höhe der Bodenvegetation und der Schneedecke sowie des Stammdurchmessers. Bei zu hohen oder sehr dicken Stöcken besteht die Gefahr, dass diese zerfallen bevor die Verjüngung sich im Boden verwurzelt hat.
Für die Entschädigung ist der prozentuale Anteil hoher Stöcke an der Nutzung abzuschätzen und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M34" authorId="0" shapeId="0">
      <text>
        <r>
          <rPr>
            <u/>
            <sz val="8"/>
            <color indexed="81"/>
            <rFont val="Tahoma"/>
            <family val="2"/>
          </rPr>
          <t xml:space="preserve">Fi-Moderholzstöcke entrinden
</t>
        </r>
        <r>
          <rPr>
            <sz val="8"/>
            <color indexed="81"/>
            <rFont val="Tahoma"/>
            <family val="2"/>
          </rPr>
          <t xml:space="preserve">Fichten können bodeneben geerntet werden, wenn die übrigen Bäume genügend Moderholz-stöcke liefern. Müssen auch Fichten hoch abgesägt werden, sind die Stöcke zu entrinden oder zu streifen.
Für Entschädigung ist der Anteil der zu entrindender Stöcke am Total der hohen Stöcken anzugeben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R34" authorId="0" shapeId="0">
      <text>
        <r>
          <rPr>
            <u/>
            <sz val="8"/>
            <color indexed="81"/>
            <rFont val="Tahoma"/>
            <family val="2"/>
          </rPr>
          <t xml:space="preserve">Fi-Moderholzstöcke entrinden
</t>
        </r>
        <r>
          <rPr>
            <sz val="8"/>
            <color indexed="81"/>
            <rFont val="Tahoma"/>
            <family val="2"/>
          </rPr>
          <t xml:space="preserve">Fichten können bodeneben geerntet werden, wenn die übrigen Bäume genügend Moderholz-stöcke liefern. Müssen auch Fichten hoch abgesägt werden, sind die Stöcke zu entrinden oder zu streifen.
Für Entschädigung ist der Anteil der zu entrindender Stöcke am Total der hohen Stöcken anzugeben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M46" authorId="0" shapeId="0">
      <text>
        <r>
          <rPr>
            <u/>
            <sz val="8"/>
            <color indexed="81"/>
            <rFont val="Tahoma"/>
            <family val="2"/>
          </rPr>
          <t xml:space="preserve">Rücken mit Seilkran
</t>
        </r>
        <r>
          <rPr>
            <sz val="8"/>
            <color indexed="81"/>
            <rFont val="Tahoma"/>
            <family val="2"/>
          </rPr>
          <t xml:space="preserve">Die Anwendung des Seilkrans muss waldbaulich sinnvoll, zweckmässig und wirtschaftlich sein. Wenn die Holzernte mit einem Seilkran erfolgt, ist der mit Seilkran erschlossene Anteil der Eingriffsfläche massgebend für die Entschädigung. Für die Entschädigung ist der prozen-tuale Anteil (60 bis 100%) an der Nutzung abzuschätzen und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R46" authorId="0" shapeId="0">
      <text>
        <r>
          <rPr>
            <u/>
            <sz val="8"/>
            <color indexed="81"/>
            <rFont val="Tahoma"/>
            <family val="2"/>
          </rPr>
          <t xml:space="preserve">Rücken mit Seilkran
</t>
        </r>
        <r>
          <rPr>
            <sz val="8"/>
            <color indexed="81"/>
            <rFont val="Tahoma"/>
            <family val="2"/>
          </rPr>
          <t xml:space="preserve">Die Anwendung des Seilkrans muss waldbaulich sinnvoll, zweckmässig und wirtschaftlich sein. Wenn die Holzernte mit einem Seilkran erfolgt, ist der mit Seilkran erschlossene Anteil der Eingriffsfläche massgebend für die Entschädigung. Für die Entschädigung ist der prozen-tuale Anteil (60 bis 100%) an der Nutzung abzuschätzen und in </t>
        </r>
        <r>
          <rPr>
            <b/>
            <sz val="8"/>
            <color indexed="81"/>
            <rFont val="Tahoma"/>
            <family val="2"/>
          </rPr>
          <t>Aren</t>
        </r>
        <r>
          <rPr>
            <sz val="8"/>
            <color indexed="81"/>
            <rFont val="Tahoma"/>
            <family val="2"/>
          </rPr>
          <t xml:space="preserve"> zu definieren.
</t>
        </r>
        <r>
          <rPr>
            <b/>
            <sz val="8"/>
            <color indexed="81"/>
            <rFont val="Tahoma"/>
            <family val="2"/>
          </rPr>
          <t>keine Limitierung</t>
        </r>
      </text>
    </comment>
    <comment ref="M48" authorId="0" shapeId="0">
      <text>
        <r>
          <rPr>
            <u/>
            <sz val="8"/>
            <color indexed="81"/>
            <rFont val="Tahoma"/>
            <family val="2"/>
          </rPr>
          <t xml:space="preserve">Erschwerte Holzerei LbH
</t>
        </r>
        <r>
          <rPr>
            <sz val="8"/>
            <color indexed="81"/>
            <rFont val="Tahoma"/>
            <family val="2"/>
          </rPr>
          <t xml:space="preserve">In laubholzreichen Beständen kann die Holzerei erheblich erschwert und somit mit Mehrauf-wand (z.B. Schlagabraum Offenland, höhere Sicherheitsanforderungen, geringerer Holzer-trag) verbunden sein.  Um die Mehräufwände zu entschädigen, kann in Rücksprache mit dem Fachbereich eine Flächenpauschale vereinbart werden um diesen Mehraufwand abzugelten.
</t>
        </r>
        <r>
          <rPr>
            <b/>
            <sz val="8"/>
            <color indexed="81"/>
            <rFont val="Tahoma"/>
            <family val="2"/>
          </rPr>
          <t>Gemäss Absprache mit Fachbereich CHF/ha</t>
        </r>
      </text>
    </comment>
    <comment ref="R48" authorId="0" shapeId="0">
      <text>
        <r>
          <rPr>
            <u/>
            <sz val="8"/>
            <color indexed="81"/>
            <rFont val="Tahoma"/>
            <family val="2"/>
          </rPr>
          <t xml:space="preserve">Erschwerte Holzerei LbH
</t>
        </r>
        <r>
          <rPr>
            <sz val="8"/>
            <color indexed="81"/>
            <rFont val="Tahoma"/>
            <family val="2"/>
          </rPr>
          <t xml:space="preserve">In laubholzreichen Beständen kann die Holzerei erheblich erschwert und somit mit Mehrauf-wand (z.B. Schlagabraum Offenland, höhere Sicherheitsanforderungen, geringerer Holzer-trag) verbunden sein.  Um die Mehräufwände zu entschädigen, kann in Rücksprache mit dem Fachbereich eine Flächenpauschale vereinbart werden um diesen Mehraufwand abzugelten.
</t>
        </r>
        <r>
          <rPr>
            <b/>
            <sz val="8"/>
            <color indexed="81"/>
            <rFont val="Tahoma"/>
            <family val="2"/>
          </rPr>
          <t>Gemäss Absprache mit Fachbereich CHF/ha</t>
        </r>
      </text>
    </comment>
    <comment ref="M50" authorId="0" shapeId="0">
      <text>
        <r>
          <rPr>
            <u/>
            <sz val="8"/>
            <color indexed="81"/>
            <rFont val="Tahoma"/>
            <family val="2"/>
          </rPr>
          <t xml:space="preserve">Schlagabraum sicher deponieren (Gerinneeinhang)
</t>
        </r>
        <r>
          <rPr>
            <sz val="8"/>
            <color indexed="81"/>
            <rFont val="Tahoma"/>
            <family val="2"/>
          </rPr>
          <t xml:space="preserve">In Bacheinhängen ist der Schlagabraum häufig zur Verminderung des Schwemmholzeintrages sicher im Bestand zu deponieren. Eine sorgfältige Holzerei kann den Aufwand dafür minimieren und wird vorausgesetzt.
Die Entschädigung des Aufwands für die unvermeidbare Schlagräumung entlang von Gerinnen geschieht über die Anzahl zu behandelnder Laufmeter.
</t>
        </r>
        <r>
          <rPr>
            <b/>
            <sz val="8"/>
            <color indexed="81"/>
            <rFont val="Tahoma"/>
            <family val="2"/>
          </rPr>
          <t>max. Gewässerlänge</t>
        </r>
      </text>
    </comment>
    <comment ref="R50" authorId="0" shapeId="0">
      <text>
        <r>
          <rPr>
            <u/>
            <sz val="8"/>
            <color indexed="81"/>
            <rFont val="Tahoma"/>
            <family val="2"/>
          </rPr>
          <t xml:space="preserve">Schlagabraum sicher deponieren (Gerinneeinhang)
</t>
        </r>
        <r>
          <rPr>
            <sz val="8"/>
            <color indexed="81"/>
            <rFont val="Tahoma"/>
            <family val="2"/>
          </rPr>
          <t xml:space="preserve">In Bacheinhängen ist der Schlagabraum häufig zur Verminderung des Schwemmholzeintrages sicher im Bestand zu deponieren. Eine sorgfältige Holzerei kann den Aufwand dafür minimieren und wird vorausgesetzt.
Die Entschädigung des Aufwands für die unvermeidbare Schlagräumung entlang von Gerinnen geschieht über die Anzahl zu behandelnder Laufmeter.
</t>
        </r>
        <r>
          <rPr>
            <b/>
            <sz val="8"/>
            <color indexed="81"/>
            <rFont val="Tahoma"/>
            <family val="2"/>
          </rPr>
          <t>max. Gewässerlänge</t>
        </r>
      </text>
    </comment>
  </commentList>
</comments>
</file>

<file path=xl/sharedStrings.xml><?xml version="1.0" encoding="utf-8"?>
<sst xmlns="http://schemas.openxmlformats.org/spreadsheetml/2006/main" count="844" uniqueCount="638">
  <si>
    <r>
      <rPr>
        <b/>
        <sz val="12"/>
        <color indexed="10"/>
        <rFont val="Arial"/>
        <family val="2"/>
      </rPr>
      <t xml:space="preserve">Bei der Anzeichnung
6.
</t>
    </r>
    <r>
      <rPr>
        <sz val="12"/>
        <color indexed="10"/>
        <rFont val="Arial"/>
        <family val="2"/>
      </rPr>
      <t>Bei der Anzeichnung (gegebenenfalls in Zusammenarbeit mit der RO- oder  Betriebsförster und dem Waldeigentümer) werden Indikatoren und Zielwerte festgelegt, die nach der Ausführung als Grundlage für die Vollzugskontrolle dienen. Diese sind als Auflagen für die Nutzungsbewilligung im Schutzwald zu verstehen und entsprechend  zu formulieren. Vorgaben in den grauen Kästchen sind Anforderungen, die finanzielle abgegolten werden.</t>
    </r>
  </si>
  <si>
    <t>Formular zur Herleitung von Massnahmen und zur Vollzugs-Kontrolle im Schutzwald</t>
  </si>
  <si>
    <r>
      <rPr>
        <b/>
        <sz val="12"/>
        <color indexed="10"/>
        <rFont val="Arial"/>
        <family val="2"/>
      </rPr>
      <t xml:space="preserve">Nach der Ausführung
7. </t>
    </r>
    <r>
      <rPr>
        <sz val="12"/>
        <color indexed="10"/>
        <rFont val="Arial"/>
        <family val="2"/>
      </rPr>
      <t xml:space="preserve">
Bei der Vollzugskontrolle nach der Ausführung des Holzschlages werden die festgelegten Indikatoren und Zielwerte kontrolliert. Werte in den grauen Kästchen haben einen direkten Einfluss auf die Entschädigung.</t>
    </r>
  </si>
  <si>
    <t>Werthenstein</t>
  </si>
  <si>
    <t>wer</t>
  </si>
  <si>
    <t>Vorlage für Pfeile</t>
  </si>
  <si>
    <t>von hier hinüberziehen</t>
  </si>
  <si>
    <r>
      <rPr>
        <b/>
        <sz val="12"/>
        <color indexed="10"/>
        <rFont val="Arial"/>
        <family val="2"/>
      </rPr>
      <t xml:space="preserve">Beurteilung im Bestand
3.-5. </t>
    </r>
    <r>
      <rPr>
        <sz val="12"/>
        <color indexed="10"/>
        <rFont val="Arial"/>
        <family val="2"/>
      </rPr>
      <t xml:space="preserve">
Auf Grund der Beurteilung des Zustandes und der Entwicklung ohne Massnahmen werden die notwendigen Massnahmen festgelegt. Dazu wird zwischen Mischung, Gefüge vertikal/horizontal, Stabilitätsträger und Verjüngung (Keimbett, Anwuchs, Aufwuchs) unterschieden.
Aus dieser Beurteilung erfolgt der Handlungsbedarf und die Dringlichkeit der Massnahmen (inkl. vorgesehenes Eingriffsjahr).</t>
    </r>
  </si>
  <si>
    <t>Schlagr. Gerinneeinh.</t>
  </si>
  <si>
    <t>2.1.2</t>
  </si>
  <si>
    <t>2.2.5</t>
  </si>
  <si>
    <t xml:space="preserve">Massnahmen 
</t>
  </si>
  <si>
    <t>Datum:</t>
  </si>
  <si>
    <t>BearbeiterIn:</t>
  </si>
  <si>
    <t xml:space="preserve">3. Zustand, Entwicklungstendenz und Massnahmen </t>
  </si>
  <si>
    <t xml:space="preserve"> - Aufwuchs</t>
  </si>
  <si>
    <t>(bis und mit Dickung, 40 cm
Höhe bis 12 cm BHD)</t>
  </si>
  <si>
    <t xml:space="preserve">Bestandes- und 
Einzelbaummerkmale 
</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</si>
  <si>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</si>
  <si>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</si>
  <si>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</si>
  <si>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</si>
  <si>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</si>
  <si>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</si>
  <si>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</si>
  <si>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</si>
  <si>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Lückenlänge in Falllinie &lt; 60m
Falls Lückenlänge grösser, Lückenbreite &lt; 15m
Deckungsgrad &gt; 50%</t>
  </si>
  <si>
    <t>Lückenlänge in Falllinie &lt; 50m
Falls Lückenlänge grösser, Lückenbreite &lt; 15m
Deckungsgrad &gt; 50%</t>
  </si>
  <si>
    <t>Lückenlänge in Falllinie &lt; 40m
Falls Lückenlänge grösser, Lückenbreite &lt; 15m
Deckungsgrad &gt; 50%</t>
  </si>
  <si>
    <t>Lückenlänge in Falllinie &lt; 30m
Falls Lückenlänge grösser, Lückenbreite &lt; 15m
Deckungsgrad &gt; 50%</t>
  </si>
  <si>
    <t>Lückenlänge in Falllinie &lt; 50m
Falls Lückenlänge grösser, Lückenbreite &lt; 5m
Deckungsgrad &gt; 50%</t>
  </si>
  <si>
    <t>Lückenlänge in Falllinie &lt; 40m
Falls Lückenlänge grösser, Lückenbreite &lt; 5m
Deckungsgrad &gt; 50%</t>
  </si>
  <si>
    <t>Lückenlänge in Falllinie &lt; 30m
Falls Lückenlänge grösser, Lückenbreite &lt; 5m
Deckungsgrad &gt; 50%</t>
  </si>
  <si>
    <t>Lückenlänge in Falllinie &lt; 25m
Falls Lückenlänge grösser, Lückenbreite &lt; 15m
Deckungsgrad &gt; 50%</t>
  </si>
  <si>
    <t>Lückenlänge in Falllinie &lt; 25m
Falls Lückenlänge grösser, Lückenbreite &lt; 5m
Deckungsgrad &gt; 50%</t>
  </si>
  <si>
    <t>Stämme entrinden</t>
  </si>
  <si>
    <t>hohe Stöcke</t>
  </si>
  <si>
    <t>Stöcke entrinden</t>
  </si>
  <si>
    <t>Schlagräumung</t>
  </si>
  <si>
    <t>Moderholz (MH)</t>
  </si>
  <si>
    <t>MH entrinden</t>
  </si>
  <si>
    <t>MH-Stöcke</t>
  </si>
  <si>
    <t>Seilkran</t>
  </si>
  <si>
    <t xml:space="preserve">Minimalprofil 
(Standortsgruppe &amp; Naturgefahr)
</t>
  </si>
  <si>
    <t xml:space="preserve">Idealprofil
(Standortsgruppe &amp; Naturgefahr)
</t>
  </si>
  <si>
    <t>Stämme im Bestand</t>
  </si>
  <si>
    <t>MH-Stöcke entrinden</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</si>
  <si>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</si>
  <si>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</si>
  <si>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</si>
  <si>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</si>
  <si>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</si>
  <si>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</si>
  <si>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</si>
  <si>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</si>
  <si>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 xml:space="preserve">     </t>
  </si>
  <si>
    <t xml:space="preserve">      </t>
  </si>
  <si>
    <t xml:space="preserve">                     </t>
  </si>
  <si>
    <r>
      <t xml:space="preserve">  4. Handlungsbedarf </t>
    </r>
    <r>
      <rPr>
        <sz val="10"/>
        <rFont val="Arial"/>
        <family val="2"/>
      </rPr>
      <t xml:space="preserve">    </t>
    </r>
  </si>
  <si>
    <r>
      <t xml:space="preserve">  5. Dringlichkeit</t>
    </r>
    <r>
      <rPr>
        <sz val="11"/>
        <rFont val="Arial"/>
        <family val="2"/>
      </rPr>
      <t xml:space="preserve">                 </t>
    </r>
  </si>
  <si>
    <t xml:space="preserve">2. Naturgefahr + Wirksamkeit:   </t>
  </si>
  <si>
    <t>NaiS-Anforderungen 'minimal' nach Standortstyp</t>
  </si>
  <si>
    <t>Standortstyp</t>
  </si>
  <si>
    <t>Mischung</t>
  </si>
  <si>
    <t>Gefüge vertikal</t>
  </si>
  <si>
    <t>Gefüge horizontal</t>
  </si>
  <si>
    <t>Stabilitätsträger</t>
  </si>
  <si>
    <t>Keimbett</t>
  </si>
  <si>
    <t>Anwuchs</t>
  </si>
  <si>
    <t>Aufwuchs</t>
  </si>
  <si>
    <t>1a extrem saure Buchewälder</t>
  </si>
  <si>
    <t>Ta  30 - 60%
Laubbäume  40 - 70%
Bu  30 - 70%
Fi  0 - 30%</t>
  </si>
  <si>
    <t>Genügend entwicklungsfähige Bäume in mind. 2 Ø-Klassen/ha</t>
  </si>
  <si>
    <t xml:space="preserve">mind. 1/2 Krone gleichmässig geform
Lotrechte Stämme mit guter Verankerung, nur vereinzelt starke Hänger
</t>
  </si>
  <si>
    <t>Fläche mit starker Vegetationskonkurrenz &lt; 1/3</t>
  </si>
  <si>
    <t>Bei Deckungsgrad &lt; 70% mind. 10 Ta oder Bu/a (Ø alle 3 m) vorhanden</t>
  </si>
  <si>
    <t>Pro ha mind. 1 Trupp (2 – 5 a, Ø alle 100 m) oder Deckungsgrad mind. 3%
Mischung zielgerecht</t>
  </si>
  <si>
    <t>1b saure bis basenreiche Bu-Wä der sub- u. untermontanen Stufe</t>
  </si>
  <si>
    <t>Laubbäume  60 - 100%
Bu  50 - 100%
Ta  Samenbäume - 40%
Fi  0 - 30%</t>
  </si>
  <si>
    <t>mind. 1/2 Krone gleichmässig geformt
Lotrechte Stämme mit guter Verankerung, nur vereinzelt starke Hänger</t>
  </si>
  <si>
    <t>Bei Deckungsgrad &lt; 70% mind. 10 Bu/a (Ø alle 3 m) vorhanden</t>
  </si>
  <si>
    <t>2 Tannen-Buchenwälder</t>
  </si>
  <si>
    <t>Bu  30 - 80%
Ta  10 - 60%
Fi  0 - 30%
BAh Samenbäume - 60%
Rutschung: Ta  20 - 60%
Lawine: Immergrüne Ndb  30 - 70%</t>
  </si>
  <si>
    <t>Einzelbäume, allenfalls Kleinkollektive</t>
  </si>
  <si>
    <t>Kronenlänge Ta mind. 2/3, Fi mind. 1/2
Schlankheitsgrad &lt; 80
Lotrechte Stämme mit guter Verankerung, nur vereinzelt starke Hänger</t>
  </si>
  <si>
    <t>2.2.1</t>
  </si>
  <si>
    <t>2.2.2</t>
  </si>
  <si>
    <t>2.2.3</t>
  </si>
  <si>
    <t>2.2.4</t>
  </si>
  <si>
    <t>2.1.1</t>
  </si>
  <si>
    <t>2.1.3</t>
  </si>
  <si>
    <t>2.3.1</t>
  </si>
  <si>
    <t>2.3.2</t>
  </si>
  <si>
    <t>2.3.3</t>
  </si>
  <si>
    <t>2.3.4</t>
  </si>
  <si>
    <t>Waldbauliche Beurteilung (Schritt 1-6)</t>
  </si>
  <si>
    <t>Mindestansatz für externe Projektleitung</t>
  </si>
  <si>
    <t>Maximalansatz für externe Projektleitung</t>
  </si>
  <si>
    <t>Maximalansatz bei X Waldeigentümer erreicht</t>
  </si>
  <si>
    <t>Gewichtung RO-Mitglieder</t>
  </si>
  <si>
    <t>Faktor</t>
  </si>
  <si>
    <t>Bei Deckungsgrad &lt; 60% mind. 10 Bu/Ta pro a (Ø alle 3 m) vorhanden
in Lücken BAh vorhanden</t>
  </si>
  <si>
    <t>Pro ha mind. 1 Trupp (2 – 5 a, Ø alle 100 m) oder Deckungsgrad mind. 4% 
Mischung zielgerecht</t>
  </si>
  <si>
    <t>3 Ahorn-Eschenwälder und Eschenwälder</t>
  </si>
  <si>
    <t xml:space="preserve">Bah, Es, Bul, Vb, Wer  70  -  100%
Ta  0  -  30%
Fi  0  -  10% </t>
  </si>
  <si>
    <t>Meistens Stämme mit guter Verankerung, nur vereinzelt starke Hänger</t>
  </si>
  <si>
    <t>Fläche mit starker Vegetationskonkurrenz
für Bergahorn &lt; 1/3</t>
  </si>
  <si>
    <t>In Lücken vorhanden</t>
  </si>
  <si>
    <t xml:space="preserve">Pro ha mind. 1 Trupp (2 – 5 a, Ø alle 100 m) oder Deckungsgrad mind. 4%
Mischung zielgerecht
</t>
  </si>
  <si>
    <t>4 Tannen- und Fichten-Tannenwälder</t>
  </si>
  <si>
    <t>Ta  40 - 90%
Fi  10 - 60%
Vb  Samenbäume (Sb)
in basenreichen Ausbildungen:
Bah, WEr, ev. Es;  Samenbäume - 20%</t>
  </si>
  <si>
    <t>Einzelbäume (Ta) sowie Rotten oder Kleinkollektive (Fi)</t>
  </si>
  <si>
    <t>Kronenlänge min. 1/2
Schlankheitsgrad &lt; 80
Lotrechte Stämme mit guter Verankerung, nur vereinzelt starke Hänger</t>
  </si>
  <si>
    <t>Alle 15 m (50 Stellen/ha) Moderholz oder erhöhte Kleinstandorte mit Vogelbeer­wäldchen vorhanden
Fläche mit starker Vegetationskonkurrenz &lt; 1/2</t>
  </si>
  <si>
    <t>Bei Deckungsgrad &lt; 60% mindestens 10 Ta/a (Ø alle 3 m), in Lücken , Fi und Vb vorhanden</t>
  </si>
  <si>
    <t>Pro ha mind. 30 Verjüngungsansätze (Ø alle 19 m) oder Deckungsgrad mind. 4%, Mischung zielgerecht</t>
  </si>
  <si>
    <t>5a stark saure, frisch bis feuchte Fichtenwälder</t>
  </si>
  <si>
    <t>Fi  70 - 100%
Vb  Samenbäume - 30%
Lä  0 - 30%</t>
  </si>
  <si>
    <t>Rotten, allenfalls Einzelbäume</t>
  </si>
  <si>
    <t>Kronenlänge mind. 2/3
Lotrechte Stämme mit guter Verankerung, nur vereinzelt starke Hänger</t>
  </si>
  <si>
    <t>Alle 10 m (100 Stellen/ha) Moderholz oder erhöhte Kleinstandorte mit Vb-Wäldchen oder Mineralerde vorhanden</t>
  </si>
  <si>
    <t>An mind. 1/3 verjüngungsgünstigen Stellen
Fi und Vb vorhanden</t>
  </si>
  <si>
    <t>Mindestens 70 Verjüngungsansätze/ha (Ø alle 12 m), Mischung zielgerecht</t>
  </si>
  <si>
    <t>5b saure bis basenreiche, frische bis wechseltrockene Fichtenwälder</t>
  </si>
  <si>
    <t>Fi  60 - 100%
Vb, Mb, Bah  Samenbäume
Randalpen hochmontan:
Fi  60 - 90%
Ta  10 - 40%</t>
  </si>
  <si>
    <t>Kleinkollektive oder Rotten, allenfalls Einzelbäume</t>
  </si>
  <si>
    <t>Kronenlänge mind. 1/2 
Meistens lotrechte Stämme mit guter Verankerung, nur vereinzelt starke Hänger</t>
  </si>
  <si>
    <t>Alle 12 m (80 Stellen /ha) vor Schneegleiten/ Schneekriechen geschützte Kleinstandorte mit Mineralerde oder Laubbäumen vorhanden</t>
  </si>
  <si>
    <t>An mind. 1/3 der verjüngungsgünstigen Stellen
Fi und Vb vorhanden</t>
  </si>
  <si>
    <t>Mindestens 60 Verjüngungsansätze/ha (Ø alle 13 m)
Mischung zielgerecht</t>
  </si>
  <si>
    <t>NaiS-Anforderungen 'ideal' nach Standortstyp</t>
  </si>
  <si>
    <t>Ta  40 - 50%
Laubbäume  50 - 60%
Bu  30 - 50%
Fi  0 - 10%</t>
  </si>
  <si>
    <t xml:space="preserve">Genügend entwicklungsfähige Bäume in mind. 3 Ø-Klassen/ha
</t>
  </si>
  <si>
    <t>Schlussgrad normal-locker</t>
  </si>
  <si>
    <t>Höchstens wenige Kronen stark einseitig
Lotrechte Stämme mit guter Verankerung, keine starken Hänger</t>
  </si>
  <si>
    <t>Fläche mit starker Vegetations­konkurrenz &lt; 1/10</t>
  </si>
  <si>
    <t>Bei Deckungsgrad &lt; 70% mind. 50 Ta oder Bu/a (Ø alle 1.5 m) vorhanden</t>
  </si>
  <si>
    <t>Pro ha mind. 2 Trupp (2 – 5 a, Ø alle 75 m) oder Deckungsgrad mind. 7%
Mischung zielgerecht</t>
  </si>
  <si>
    <t>Laubbäume  80 - 90%
Bu  60 - 80%
Ta  10 - 20%</t>
  </si>
  <si>
    <t>Bei Deckungsgrad &lt; 70% mind. 50 Bu/a (Ø alle 1.5 m) vorhanden</t>
  </si>
  <si>
    <t>Bu  40 - 60%
Ta  30 - 50%
Fi  0 - 20%
BaH/Es  10 - 30%</t>
  </si>
  <si>
    <t>Genügend entwicklungsfähige Bäume in mind. 3 Ø-Klassen/ha</t>
  </si>
  <si>
    <t>Einzelbäume, allenfalls Kleinkollektive, Schlussgrad locker</t>
  </si>
  <si>
    <t>Kronenlänge mind. 2/3
Schlankheitsgrad &lt; 70
Lotrechte Stämme mit guter Verankerung, keine starken Hänger</t>
  </si>
  <si>
    <t>Fläche mit starker Vegetationskonkurrenz &lt; 1/4</t>
  </si>
  <si>
    <t>Bei Deckungsgrad &lt; 60% mind. 50 Bu/Ta pro a (Ø alle 1.5 m) vorhanden
in Lücken BAh vorhanden</t>
  </si>
  <si>
    <t xml:space="preserve">Pro ha mind. 3 Trupp (2 – 5 a, Ø alle 60 m) oder Deckungsgrad mind. 7%
Mischung zielgerecht
</t>
  </si>
  <si>
    <t>BAh, Es, Bul, Vb, Wer  80  -  100%
Ta  0  -  20%</t>
  </si>
  <si>
    <t>Stämme mit guter Verankerung, keine starken Hänger</t>
  </si>
  <si>
    <t>Fläche mit starker Vegetationskonkurrenz
für Bergahorn &lt; 1/10</t>
  </si>
  <si>
    <t>In allen Lücken vorhanden</t>
  </si>
  <si>
    <t>Pro ha mind. 3 Trupp (2 – 5 a, Ø alle 60 m) oder Deckungsgrad mind. 7%
Mischung zielgerecht</t>
  </si>
  <si>
    <t>Ta  50 - 70%
Fi  30 - 40%
Vb  Samenbäume
in basenreichen Ausbildungen:
Bah, WEr, ev. Es  5%</t>
  </si>
  <si>
    <t>Alle 12 m (80 Stellen/ha) Moderholz oder erhöhte Kleinstandorte mit Vogelbeer­wäldchen vorhanden
Fläche mit starker Vegetationskonkurrenz &lt; 1/4</t>
  </si>
  <si>
    <t>Bei Deckungsgrad &lt; 60% mindestens 50 Ta/a (Ø alle 1.5 m), in Lücken Fi und Vb vorhanden</t>
  </si>
  <si>
    <t>Pro ha mind. 50 Verjüngungsansätze
(Ø alle 15 m) oder Deckungsgrad mind. 6%
Mischung zielgerecht</t>
  </si>
  <si>
    <t>Fi  85 - 95%
Vb  5%
Lä  0 - 10%</t>
  </si>
  <si>
    <t>Rotten, allenfalls Einzelbäume
Schlussgrad locker-räumig</t>
  </si>
  <si>
    <t>Kronenlänge bis zum Boden
Lotrechte Stämme mit guter Verankerung, keine starken Hänger</t>
  </si>
  <si>
    <t>Alle 8 m (150 Stellen/ha) Moderholz oder erhöhte Kleinstandorte mit Vb-Wäldchen oder Mineralerde vorhanden</t>
  </si>
  <si>
    <t>An mind. 1/2 verjüngungsgünstigen Stellen
Fi und Vb vorhanden</t>
  </si>
  <si>
    <t>Mindestens 100 Verjüngungsansätze/ha (Ø alle 10 m), Mischung zielgerecht</t>
  </si>
  <si>
    <t>Fi  60 - 80%
Vb, Mb, Bah  10%
Randalpen hochmontan:
Ta  10 - 30%</t>
  </si>
  <si>
    <t>Rotten, allenfalls Einzelbäume, Schlussgrad lockerräumig</t>
  </si>
  <si>
    <t>Kronenlänge mind. 2/3
Lotrechte Stämme mit guter Verankerung, keine starken Hänger</t>
  </si>
  <si>
    <t>Alle 10 m (100 Stellen/ha) vor Schneegleiten/Schneekriechen geschützte Kleinstandorte mit Mineralerde oder Laubbäumen vorhanden</t>
  </si>
  <si>
    <t>An mind. 1/2 der verjüngungsgünstigen Stellen
Fi und Vb vorhanden</t>
  </si>
  <si>
    <t>Mindestens 80 Verjüngungsansätze/ha (Ø alle 12 m)
Mischung zielgerecht</t>
  </si>
  <si>
    <t>NaiS-Anforderungen 'minimal' nach Naturgefahr</t>
  </si>
  <si>
    <t>Keine instabilen, schweren Bäume</t>
  </si>
  <si>
    <t>Zieldurchmesser angepasst</t>
  </si>
  <si>
    <t>mind. 400 Bäume/ha mit BHD &gt; 12 cm
ev. auch Stockausschläge
Bei Öffnungen in der Falllinie Stammabstand &lt; 20 m Liegendes Holz und hohe Stöcke: als Ergänzung zu stehenden Bäumen, falls keine Sturzgefahr</t>
  </si>
  <si>
    <t>mind. 300 Bäume/ha mit BHD &gt; 24 cm
Bei Öffnungen in der Falllinie Stammabstand &lt; 20 m Liegendes Holz und hohe Stöcke: als Ergänzung zu stehenden Bäumen, falls keine Sturzgefahr</t>
  </si>
  <si>
    <t>mind. 150 Bäume/ha mit BHD &gt; 36 cm
Bei Öffnungen in der Falllinie Stammabstand &lt; 20 m Liegendes Holz und hohe Stöcke: als Ergänzung zu stehenden Bäumen, falls keine Sturzgefahr</t>
  </si>
  <si>
    <t>Zieldurchmesser angepasst liegendes Holz und hohe Stöcke als Ergänzung</t>
  </si>
  <si>
    <t>mind. 400 Bäume/ha mit BHD &gt; 12 cm
Bei Öffnungen in der Falllinie Stammabstand &lt; 20 m ev. auch Stockausschläge</t>
  </si>
  <si>
    <t>Lückengrösse max. 6 a,
bei gesicherter Verjüngung max. 12 a
Deckungsgrad dauernd &gt; 40%</t>
  </si>
  <si>
    <t>Deckungsgrad dauernd &gt; 30%</t>
  </si>
  <si>
    <t>nachhaltige Verjüngung gesichert</t>
  </si>
  <si>
    <t>Deckungsgrad dauernd &gt; 50%</t>
  </si>
  <si>
    <t>NaiS-Anforderungen 'ideal' nach Naturgefahr</t>
  </si>
  <si>
    <t>mind. 600 Bäume/ha mit BHD &gt; 12 cm
ev. auch Stockausschläge
Bei Öffnungen in der Falllinie Stammabstand &lt; 20 m Liegendes Holz und hohe Stöcke: als Ergänzung zu stehenden Bäumen, falls keine Sturzgefahr</t>
  </si>
  <si>
    <t>mind. 400 Bäume/ha mit BHD &gt; 24 cm
Bei Öffnungen in der Falllinie Stammabstand &lt; 20 m Liegendes Holz und hohe Stöcke: als Ergänzung zu stehenden Bäumen, falls keine Sturzgefahr</t>
  </si>
  <si>
    <t>mind. 200 Bäume/ha mit BHD &gt; 36 cm
Bei Öffnungen in der Falllinie Stammabstand &lt; 20 m Liegendes Holz und hohe Stöcke: als Ergänzung zu stehenden Bäumen, falls keine Sturzgefahr</t>
  </si>
  <si>
    <t>Zieldurchmesser angepasst 
liegendes Holz und hohe Stöcke als Ergänzung</t>
  </si>
  <si>
    <t>mind. 600 Bäume/ha mit BHD &gt; 12 cm
Bei Öffnungen in der Falllinie Stammabstand &lt; 20 m ev. auch Stockausschläge</t>
  </si>
  <si>
    <t>Lückengrösse max. 4 a,
bei gesicherter Verjüngung max. 8 a
Deckungsgrad dauernd und kleinflächig &gt; 60%</t>
  </si>
  <si>
    <t>keine schweren und wurfgefährdeten Bäume</t>
  </si>
  <si>
    <t>Deckungsgrad dauernd &gt; 70%</t>
  </si>
  <si>
    <t>Naturgefahren</t>
  </si>
  <si>
    <t>Ja / Nein</t>
  </si>
  <si>
    <t>7. Vollzugskontrolle</t>
  </si>
  <si>
    <t>Entwicklung ohne Massnahmen in</t>
  </si>
  <si>
    <t>50 Jahren</t>
  </si>
  <si>
    <t>10 Jahren</t>
  </si>
  <si>
    <t>Eingriff (Jahr):</t>
  </si>
  <si>
    <t>Vollzugskontrolle (Schritt 7)</t>
  </si>
  <si>
    <t>Bemerkungen</t>
  </si>
  <si>
    <t>Beschreibung</t>
  </si>
  <si>
    <t xml:space="preserve">1. Standortsgruppe: </t>
  </si>
  <si>
    <t>Nr</t>
  </si>
  <si>
    <t>Nr.</t>
  </si>
  <si>
    <t>GB.NR.
NEU</t>
  </si>
  <si>
    <t>GB.NR.
ALT</t>
  </si>
  <si>
    <t>GRUNDBUCH
GEMEINDE</t>
  </si>
  <si>
    <t>BFS.
NR.</t>
  </si>
  <si>
    <t>KÜR-
ZEL</t>
  </si>
  <si>
    <t>Adligenswil</t>
  </si>
  <si>
    <t>Luthern</t>
  </si>
  <si>
    <t>Aesch</t>
  </si>
  <si>
    <t>111/112</t>
  </si>
  <si>
    <t xml:space="preserve">Luzern </t>
  </si>
  <si>
    <t>Alberswil</t>
  </si>
  <si>
    <t>Malters</t>
  </si>
  <si>
    <t>Altbüron</t>
  </si>
  <si>
    <t>Marbach</t>
  </si>
  <si>
    <t>Altishofen</t>
  </si>
  <si>
    <t>Mauensee</t>
  </si>
  <si>
    <t>Altwis</t>
  </si>
  <si>
    <t>Meggen</t>
  </si>
  <si>
    <t>Ballwil</t>
  </si>
  <si>
    <t>Meierskappel</t>
  </si>
  <si>
    <t>Beromünster</t>
  </si>
  <si>
    <t>Menznau</t>
  </si>
  <si>
    <t>Buchrain</t>
  </si>
  <si>
    <r>
      <t xml:space="preserve">Mosen </t>
    </r>
    <r>
      <rPr>
        <sz val="6"/>
        <rFont val="Arial"/>
        <family val="2"/>
      </rPr>
      <t>(Hitzkirch)</t>
    </r>
  </si>
  <si>
    <r>
      <t xml:space="preserve">Buchs </t>
    </r>
    <r>
      <rPr>
        <sz val="6"/>
        <rFont val="Arial"/>
        <family val="2"/>
      </rPr>
      <t>(Dagmersellen)</t>
    </r>
  </si>
  <si>
    <r>
      <t xml:space="preserve">Müswangen </t>
    </r>
    <r>
      <rPr>
        <sz val="6"/>
        <rFont val="Arial"/>
        <family val="2"/>
      </rPr>
      <t>(Hitzkirch)</t>
    </r>
  </si>
  <si>
    <t>Büron</t>
  </si>
  <si>
    <t>Nebikon</t>
  </si>
  <si>
    <t>Buttisholz</t>
  </si>
  <si>
    <t>Neudorf</t>
  </si>
  <si>
    <t>Dagmersellen</t>
  </si>
  <si>
    <t>Neuenkirch</t>
  </si>
  <si>
    <t>Dierikon</t>
  </si>
  <si>
    <t>Nottwil</t>
  </si>
  <si>
    <t>Doppleschwand</t>
  </si>
  <si>
    <t>Oberkirch</t>
  </si>
  <si>
    <t>Ebersecken</t>
  </si>
  <si>
    <t>Ohmstal</t>
  </si>
  <si>
    <t>Ebikon</t>
  </si>
  <si>
    <t>Pfaffnau I + II</t>
  </si>
  <si>
    <t>Egolzwil</t>
  </si>
  <si>
    <t>Pfeffikon</t>
  </si>
  <si>
    <t>Eich</t>
  </si>
  <si>
    <t>Rain</t>
  </si>
  <si>
    <t>Emmen</t>
  </si>
  <si>
    <t xml:space="preserve">Reiden </t>
  </si>
  <si>
    <t>Entlebuch</t>
  </si>
  <si>
    <r>
      <t xml:space="preserve">Retschwil </t>
    </r>
    <r>
      <rPr>
        <sz val="6"/>
        <rFont val="Arial"/>
        <family val="2"/>
      </rPr>
      <t>(Hitzkirch)</t>
    </r>
  </si>
  <si>
    <t>Ermensee</t>
  </si>
  <si>
    <r>
      <t xml:space="preserve">Richenthal </t>
    </r>
    <r>
      <rPr>
        <sz val="6"/>
        <rFont val="Arial"/>
        <family val="2"/>
      </rPr>
      <t>(Reiden)</t>
    </r>
  </si>
  <si>
    <t>Eschenbach</t>
  </si>
  <si>
    <t>Rickenbach</t>
  </si>
  <si>
    <t>Escholzmatt</t>
  </si>
  <si>
    <t>Roggliswil</t>
  </si>
  <si>
    <t xml:space="preserve">Ettiswil </t>
  </si>
  <si>
    <t xml:space="preserve">Römerswil </t>
  </si>
  <si>
    <t>Fischbach</t>
  </si>
  <si>
    <t>Romoos</t>
  </si>
  <si>
    <t>Flühli</t>
  </si>
  <si>
    <t>Root</t>
  </si>
  <si>
    <r>
      <t>Gelfingen</t>
    </r>
    <r>
      <rPr>
        <sz val="6"/>
        <rFont val="Arial"/>
        <family val="2"/>
      </rPr>
      <t xml:space="preserve"> (Hohenrain)</t>
    </r>
  </si>
  <si>
    <t>Rothenburg</t>
  </si>
  <si>
    <t>Gettnau</t>
  </si>
  <si>
    <t>Ruswil</t>
  </si>
  <si>
    <t>Geuensee</t>
  </si>
  <si>
    <t>Schenkon</t>
  </si>
  <si>
    <t>Gisikon</t>
  </si>
  <si>
    <t>Schlierbach</t>
  </si>
  <si>
    <t>Greppen</t>
  </si>
  <si>
    <t>Schongau</t>
  </si>
  <si>
    <t>Grossdietwil</t>
  </si>
  <si>
    <t>Schötz</t>
  </si>
  <si>
    <t>Grosswangen</t>
  </si>
  <si>
    <t>Schüpfheim</t>
  </si>
  <si>
    <r>
      <t xml:space="preserve">Gunzwil </t>
    </r>
    <r>
      <rPr>
        <sz val="6"/>
        <rFont val="Arial"/>
        <family val="2"/>
      </rPr>
      <t>(Beromünster)</t>
    </r>
  </si>
  <si>
    <r>
      <t>Schwarzenbach</t>
    </r>
    <r>
      <rPr>
        <sz val="8"/>
        <rFont val="Arial"/>
        <family val="2"/>
      </rPr>
      <t xml:space="preserve"> </t>
    </r>
    <r>
      <rPr>
        <sz val="6"/>
        <rFont val="Arial"/>
        <family val="2"/>
      </rPr>
      <t>(B’münster)</t>
    </r>
  </si>
  <si>
    <r>
      <t xml:space="preserve">Hämikon </t>
    </r>
    <r>
      <rPr>
        <sz val="6"/>
        <rFont val="Arial"/>
        <family val="2"/>
      </rPr>
      <t>(Hohenrain)</t>
    </r>
  </si>
  <si>
    <t>Schwarzenberg</t>
  </si>
  <si>
    <t>Hasle</t>
  </si>
  <si>
    <t>Sempach</t>
  </si>
  <si>
    <t>Hergiswil</t>
  </si>
  <si>
    <r>
      <t xml:space="preserve">Sulz </t>
    </r>
    <r>
      <rPr>
        <sz val="6"/>
        <rFont val="Arial"/>
        <family val="2"/>
      </rPr>
      <t>(Hitzkirch)</t>
    </r>
  </si>
  <si>
    <r>
      <t>Herlisberg</t>
    </r>
    <r>
      <rPr>
        <sz val="6"/>
        <rFont val="Arial"/>
        <family val="2"/>
      </rPr>
      <t xml:space="preserve"> (Römerswil)</t>
    </r>
  </si>
  <si>
    <t>Sursee</t>
  </si>
  <si>
    <t>Hildisrieden</t>
  </si>
  <si>
    <t>Triengen</t>
  </si>
  <si>
    <t>Hitzkirch</t>
  </si>
  <si>
    <t>Udligenswil</t>
  </si>
  <si>
    <t>Hochdorf</t>
  </si>
  <si>
    <r>
      <t xml:space="preserve">Uffikon </t>
    </r>
    <r>
      <rPr>
        <sz val="6"/>
        <rFont val="Arial"/>
        <family val="2"/>
      </rPr>
      <t>(Dagmersellen)</t>
    </r>
  </si>
  <si>
    <t>Hohenrain</t>
  </si>
  <si>
    <t>Ufhusen</t>
  </si>
  <si>
    <t>Honau</t>
  </si>
  <si>
    <t>Vitznau</t>
  </si>
  <si>
    <t>Horw</t>
  </si>
  <si>
    <t>Wauwil</t>
  </si>
  <si>
    <t>Inwil</t>
  </si>
  <si>
    <t>Weggis</t>
  </si>
  <si>
    <t>Knutwil</t>
  </si>
  <si>
    <t>Wikon</t>
  </si>
  <si>
    <r>
      <t xml:space="preserve">Kottwil </t>
    </r>
    <r>
      <rPr>
        <sz val="6"/>
        <rFont val="Arial"/>
        <family val="2"/>
      </rPr>
      <t>(Ettiswil)</t>
    </r>
  </si>
  <si>
    <r>
      <t xml:space="preserve">Wilihof </t>
    </r>
    <r>
      <rPr>
        <sz val="6"/>
        <rFont val="Arial"/>
        <family val="2"/>
      </rPr>
      <t>(Triengen)</t>
    </r>
  </si>
  <si>
    <t>Kriens</t>
  </si>
  <si>
    <t>528/529</t>
  </si>
  <si>
    <t>105/106</t>
  </si>
  <si>
    <t>Willisau</t>
  </si>
  <si>
    <r>
      <t>Kulmerau</t>
    </r>
    <r>
      <rPr>
        <sz val="8.5"/>
        <rFont val="Arial"/>
        <family val="2"/>
      </rPr>
      <t xml:space="preserve"> </t>
    </r>
    <r>
      <rPr>
        <sz val="6"/>
        <rFont val="Arial"/>
        <family val="2"/>
      </rPr>
      <t>(Triengen)</t>
    </r>
  </si>
  <si>
    <r>
      <t xml:space="preserve">Willisau-Land </t>
    </r>
    <r>
      <rPr>
        <sz val="6"/>
        <rFont val="Arial"/>
        <family val="2"/>
      </rPr>
      <t>(Willisau)</t>
    </r>
  </si>
  <si>
    <r>
      <t xml:space="preserve">Langnau </t>
    </r>
    <r>
      <rPr>
        <sz val="6"/>
        <rFont val="Arial"/>
        <family val="2"/>
      </rPr>
      <t>(Reiden)</t>
    </r>
  </si>
  <si>
    <r>
      <t>Willisau-Stadt (</t>
    </r>
    <r>
      <rPr>
        <sz val="6"/>
        <rFont val="Arial"/>
        <family val="2"/>
      </rPr>
      <t>Willisau)</t>
    </r>
  </si>
  <si>
    <r>
      <t xml:space="preserve">Lieli </t>
    </r>
    <r>
      <rPr>
        <sz val="6"/>
        <rFont val="Arial"/>
        <family val="2"/>
      </rPr>
      <t>(Hohenrain)</t>
    </r>
  </si>
  <si>
    <r>
      <t>Winikon</t>
    </r>
    <r>
      <rPr>
        <sz val="6"/>
        <rFont val="Arial"/>
        <family val="2"/>
      </rPr>
      <t xml:space="preserve"> (Triengen)</t>
    </r>
  </si>
  <si>
    <r>
      <t xml:space="preserve">Littau </t>
    </r>
    <r>
      <rPr>
        <sz val="6"/>
        <rFont val="Arial"/>
        <family val="2"/>
      </rPr>
      <t>(Luzern)</t>
    </r>
  </si>
  <si>
    <t>Wolhusen</t>
  </si>
  <si>
    <t>16.04.2010 buu</t>
  </si>
  <si>
    <t>Zell</t>
  </si>
  <si>
    <t xml:space="preserve">GRUNDBUCH- / GEMEINDEVERZEICHNIS </t>
  </si>
  <si>
    <t>Stand: 20. April 2010</t>
  </si>
  <si>
    <t xml:space="preserve">Nr. </t>
  </si>
  <si>
    <t>Ausgewählte Gemeinde</t>
  </si>
  <si>
    <t>Schutzwaldpflege</t>
  </si>
  <si>
    <t xml:space="preserve">Schutzwaldpflege </t>
  </si>
  <si>
    <t>NaiS Formular  Kanton Luzern  -  Herleitung Massnahmen und Vollzugskontrolle im Schutzwald</t>
  </si>
  <si>
    <t>Eingangswerte EM</t>
  </si>
  <si>
    <t>Standortsgruppen</t>
  </si>
  <si>
    <t>Standortsgruppen und Naturgefahren</t>
  </si>
  <si>
    <t>4 Hochwasser, Einzugsgebiet, gehemmt durchlässige Böden, flach- bis tiefgründig o. normal durchlässige Böden, mittel- bis tiefgründig; gross/mittel</t>
  </si>
  <si>
    <t>Ausgewählte Standortsgruppe</t>
  </si>
  <si>
    <t>Ausgewählte Naturgefahr</t>
  </si>
  <si>
    <t>1a</t>
  </si>
  <si>
    <t>1b</t>
  </si>
  <si>
    <t>5a</t>
  </si>
  <si>
    <t>5b</t>
  </si>
  <si>
    <t>Ausgewählter Zieltyp</t>
  </si>
  <si>
    <t>Zieltyp</t>
  </si>
  <si>
    <t>Nr. für Zieltyp</t>
  </si>
  <si>
    <t>Zieltyp Kt. LU:</t>
  </si>
  <si>
    <t>1 Steinschlag, Entstehungsgebiet; mittel</t>
  </si>
  <si>
    <t>1 Steinschlag, Transitgebiet, Steine Ø ca. 40 cm; gross</t>
  </si>
  <si>
    <t>1 Steinschlag, Transitgebiet, Steine Ø ca. 40 - 60 cm; gross</t>
  </si>
  <si>
    <t>1 Steinschlag, Transitgebiet, Steine Ø ca. 60 - 180 cm; gross</t>
  </si>
  <si>
    <t>1 Steinschlag, Auslauf-/Ablagerungsgebiet; gross</t>
  </si>
  <si>
    <t>2 Rutsch / Murgang, Entstehungsgebiet; gross</t>
  </si>
  <si>
    <t>2 Rutsch / Murgang, Infiltrationsgebiet, Rutschhorizont tiefer 2m, Wasserhaushalt beeinflussbar; mittel</t>
  </si>
  <si>
    <t>2 Rutsch / Murgang, Infiltrationsgebiet, Rutschhorizont tiefer 2m, Wasserhaushalt kaum beeinflussbar; gering</t>
  </si>
  <si>
    <t>3 Lawine, subalpine und hochmontane Nadelwälder, Entstehungsgebiet, Hangneigung 30-35° (58-70%); gross</t>
  </si>
  <si>
    <t>3 Lawine, subalpine und hochmontane Nadelwälder, Entstehungsgebiet, Hangneigung 35-40° (70-84%); gross</t>
  </si>
  <si>
    <t>3 Lawine, subalpine und hochmontane Nadelwälder, Entstehungsgebiet, Hangneigung 40-45° (84-100%); gross</t>
  </si>
  <si>
    <t>3 Lawine, subalpine und hochmontane Nadelwälder, Entstehungsgebiet, Hangneigung &gt;45° (&gt;100%); gross</t>
  </si>
  <si>
    <t>3 Lawine, ober- und unter­montane Laub- und Mischwälder, Entstehungsgebiet, Hangneigung 35-40° (70-84%); gross</t>
  </si>
  <si>
    <t>3 Lawine, ober- und unter­montane Laub- und Mischwälder, Entstehungsgebiet, Hangneigung 40-45° (84-100%); gross</t>
  </si>
  <si>
    <t>3 Lawine, ober- und unter­montane Laub- und Mischwälder, Entstehungsgebiet, Hangneigung &gt;45° (&gt;100%); gross</t>
  </si>
  <si>
    <t>Projektleitung</t>
  </si>
  <si>
    <t>Ergänzung 6*.</t>
  </si>
  <si>
    <t>Beiträge externe Projektleitung</t>
  </si>
  <si>
    <t>besonderer Aufwand</t>
  </si>
  <si>
    <t>Projektleitung durch Revierförster</t>
  </si>
  <si>
    <t>m'</t>
  </si>
  <si>
    <t>Mehrwertsteuer</t>
  </si>
  <si>
    <t>Gemeinde</t>
  </si>
  <si>
    <t>Version:</t>
  </si>
  <si>
    <t>1. Sockelbeitrag Schutzwaldleistung</t>
  </si>
  <si>
    <t>CHF/ha</t>
  </si>
  <si>
    <t>Grundpauschale (nicht kumulierbar!)</t>
  </si>
  <si>
    <t>1.1.1</t>
  </si>
  <si>
    <t>Wald mit besonderer Schutzfunktion</t>
  </si>
  <si>
    <t>1.1.2</t>
  </si>
  <si>
    <t>Wald mit Hochwasserschutzfunktion (Typ 4&amp;5)</t>
  </si>
  <si>
    <t>Bonus (nicht kumulierbar!)</t>
  </si>
  <si>
    <t>1.2.1</t>
  </si>
  <si>
    <t>Gut strukturieret Wälder mit nachhltiger Durchmesserverteilung</t>
  </si>
  <si>
    <t>1.2.2</t>
  </si>
  <si>
    <t>Letzter Eingriff zugunsten gut strukturierter Bestände</t>
  </si>
  <si>
    <t>2. Rahmenbedingungen (Auflagen / Einschränkungen)</t>
  </si>
  <si>
    <t>Anzahl</t>
  </si>
  <si>
    <t>Einheit</t>
  </si>
  <si>
    <t>Allgemeine Auflagen</t>
  </si>
  <si>
    <t>Erhalt von Stabilitätsträgern pro ha</t>
  </si>
  <si>
    <t>Rücken mit Seilkran</t>
  </si>
  <si>
    <t>%</t>
  </si>
  <si>
    <t>Schlagräumung zu Gunsten Naturverjüngung</t>
  </si>
  <si>
    <t>Einschränkungen auf Grund der Naturgefahr</t>
  </si>
  <si>
    <t xml:space="preserve">Stämme gezielt im Bestand deponieren </t>
  </si>
  <si>
    <t>liegengelassene Fi-Stämme entrinden</t>
  </si>
  <si>
    <t>hohe Stöcke (60-100 cm )</t>
  </si>
  <si>
    <t xml:space="preserve">hohe Fi-Stöcke entrinden </t>
  </si>
  <si>
    <t>Einschränkungen auf Grund des Standorttyps</t>
  </si>
  <si>
    <t xml:space="preserve">Moderholz gezielt liegen lassen </t>
  </si>
  <si>
    <t>liegengelassene Fi-Stämme streifen</t>
  </si>
  <si>
    <t>Moderholzstöcke (ca. 40cm oder Höhe Bodenveg.)</t>
  </si>
  <si>
    <t xml:space="preserve">Fi-Moderholzstöcke entrinden </t>
  </si>
  <si>
    <t>CHF / Einheit</t>
  </si>
  <si>
    <t>Stk.</t>
  </si>
  <si>
    <t>a</t>
  </si>
  <si>
    <t>Betrag</t>
  </si>
  <si>
    <t xml:space="preserve">Stundenentschädigung </t>
  </si>
  <si>
    <t>CHF/h</t>
  </si>
  <si>
    <t>6. Indikatoren &amp; Zielwerte</t>
  </si>
  <si>
    <t xml:space="preserve">Schlagabraum sicher deponieren (Gerinneeinhang) </t>
  </si>
  <si>
    <t>adl</t>
  </si>
  <si>
    <t>aes</t>
  </si>
  <si>
    <t>alb</t>
  </si>
  <si>
    <t>aln</t>
  </si>
  <si>
    <t>alh</t>
  </si>
  <si>
    <t>alw</t>
  </si>
  <si>
    <t>bal</t>
  </si>
  <si>
    <t>ber</t>
  </si>
  <si>
    <t>bur</t>
  </si>
  <si>
    <t>bus</t>
  </si>
  <si>
    <t>bue</t>
  </si>
  <si>
    <t>but</t>
  </si>
  <si>
    <t>dag</t>
  </si>
  <si>
    <t>die</t>
  </si>
  <si>
    <t>dop</t>
  </si>
  <si>
    <t>ebe</t>
  </si>
  <si>
    <t>ebi</t>
  </si>
  <si>
    <t>ego</t>
  </si>
  <si>
    <t>eic</t>
  </si>
  <si>
    <t>emm</t>
  </si>
  <si>
    <t>ent</t>
  </si>
  <si>
    <t>erm</t>
  </si>
  <si>
    <t>esb</t>
  </si>
  <si>
    <t>esm</t>
  </si>
  <si>
    <t>ett</t>
  </si>
  <si>
    <t>fis</t>
  </si>
  <si>
    <t>flu</t>
  </si>
  <si>
    <t>gel</t>
  </si>
  <si>
    <t>get</t>
  </si>
  <si>
    <t>geu</t>
  </si>
  <si>
    <t>gis</t>
  </si>
  <si>
    <t>gre</t>
  </si>
  <si>
    <t>grd</t>
  </si>
  <si>
    <t>grw</t>
  </si>
  <si>
    <t>gun</t>
  </si>
  <si>
    <t>hae</t>
  </si>
  <si>
    <t>has</t>
  </si>
  <si>
    <t>hew</t>
  </si>
  <si>
    <t>heb</t>
  </si>
  <si>
    <t>hil</t>
  </si>
  <si>
    <t>hit</t>
  </si>
  <si>
    <t>hoc</t>
  </si>
  <si>
    <t>hoh</t>
  </si>
  <si>
    <t>hon</t>
  </si>
  <si>
    <t>hor</t>
  </si>
  <si>
    <t>inw</t>
  </si>
  <si>
    <t>knu</t>
  </si>
  <si>
    <t>kot</t>
  </si>
  <si>
    <t>kri</t>
  </si>
  <si>
    <t>kul</t>
  </si>
  <si>
    <t>lan</t>
  </si>
  <si>
    <t>lie</t>
  </si>
  <si>
    <t>lit</t>
  </si>
  <si>
    <t>lut</t>
  </si>
  <si>
    <t>luz</t>
  </si>
  <si>
    <t>mal</t>
  </si>
  <si>
    <t>mar</t>
  </si>
  <si>
    <t>mau</t>
  </si>
  <si>
    <t>meg</t>
  </si>
  <si>
    <t>mei</t>
  </si>
  <si>
    <t>men</t>
  </si>
  <si>
    <t>mos</t>
  </si>
  <si>
    <t>mue</t>
  </si>
  <si>
    <t>neb</t>
  </si>
  <si>
    <t>ned</t>
  </si>
  <si>
    <t>nek</t>
  </si>
  <si>
    <t>not</t>
  </si>
  <si>
    <t>obe</t>
  </si>
  <si>
    <t>ohm</t>
  </si>
  <si>
    <t>pfa</t>
  </si>
  <si>
    <t>pfe</t>
  </si>
  <si>
    <t>rai</t>
  </si>
  <si>
    <t>rei</t>
  </si>
  <si>
    <t>ret</t>
  </si>
  <si>
    <t>rit</t>
  </si>
  <si>
    <t>rib</t>
  </si>
  <si>
    <t>rog</t>
  </si>
  <si>
    <t>roe</t>
  </si>
  <si>
    <t>rom</t>
  </si>
  <si>
    <t>roo</t>
  </si>
  <si>
    <t>rot</t>
  </si>
  <si>
    <t>rus</t>
  </si>
  <si>
    <t>sko</t>
  </si>
  <si>
    <t>sba</t>
  </si>
  <si>
    <t>sgu</t>
  </si>
  <si>
    <t>stz</t>
  </si>
  <si>
    <t>shm</t>
  </si>
  <si>
    <t>sbh</t>
  </si>
  <si>
    <t>sbg</t>
  </si>
  <si>
    <t>sem</t>
  </si>
  <si>
    <t>sul</t>
  </si>
  <si>
    <t>sur</t>
  </si>
  <si>
    <t>tri</t>
  </si>
  <si>
    <t>udl</t>
  </si>
  <si>
    <t>uff</t>
  </si>
  <si>
    <t>ufh</t>
  </si>
  <si>
    <t>vit</t>
  </si>
  <si>
    <t>wau</t>
  </si>
  <si>
    <t>weg</t>
  </si>
  <si>
    <t>wik</t>
  </si>
  <si>
    <t>wih</t>
  </si>
  <si>
    <t>wil</t>
  </si>
  <si>
    <t>wis</t>
  </si>
  <si>
    <t>win</t>
  </si>
  <si>
    <t>wol</t>
  </si>
  <si>
    <t>zel</t>
  </si>
  <si>
    <t>erschw. Holzerei LbH</t>
  </si>
  <si>
    <t>Gde / Waldorg./ Ges.Nr. / Bezeichnung</t>
  </si>
  <si>
    <r>
      <t xml:space="preserve">
Messbare Grössen und Zielwerte nach Holzschlag
</t>
    </r>
    <r>
      <rPr>
        <i/>
        <sz val="8"/>
        <rFont val="Arial"/>
        <family val="2"/>
      </rPr>
      <t>(z.B. prozentuale Baumartenzusammensetzung nach Holzschlag 
3 entwicklungsfähige Trupps freigestellt)</t>
    </r>
  </si>
  <si>
    <t>DG  in %</t>
  </si>
  <si>
    <r>
      <rPr>
        <b/>
        <sz val="12"/>
        <color indexed="10"/>
        <rFont val="Arial"/>
        <family val="2"/>
      </rPr>
      <t>Dokumentation</t>
    </r>
    <r>
      <rPr>
        <sz val="12"/>
        <color indexed="10"/>
        <rFont val="Arial"/>
        <family val="2"/>
      </rPr>
      <t xml:space="preserve">
Die Feldbeurteilungen können entweder nachträglich elektronisch erfasst werden, oder die Handnotizen werden eingescannt und entsprechend abgelegt. Die entschädigungsrelevanten Werte müssen im Waldportal unter Fördertatbestände erfasst werden.</t>
    </r>
  </si>
  <si>
    <r>
      <t xml:space="preserve">Vorbereitung im Büro 
1.-2.
</t>
    </r>
    <r>
      <rPr>
        <sz val="12"/>
        <color indexed="10"/>
        <rFont val="Arial"/>
        <family val="2"/>
      </rPr>
      <t xml:space="preserve">Die Herleitung der Massnahmen im SW basiert auf den Anforderungen gemäss NaiS in Abhängigkeit der Standortsgruppe und der Naturgefahr. Die Angaben können aus der Waldfunktionenkarte im Waldportal oder Geoportal abgelesen werden. 
(→ Zieltypen, Massgebende Naturgefahr).
Die korrespondierende Weiserfläche ist zu definieren.
</t>
    </r>
  </si>
  <si>
    <t>Übersicht Weiserflächen Luzern</t>
  </si>
  <si>
    <t>Flurname</t>
  </si>
  <si>
    <t>Höhenlage</t>
  </si>
  <si>
    <t>Exposition</t>
  </si>
  <si>
    <t>Naturgefahr</t>
  </si>
  <si>
    <t>Standortsgruppe</t>
  </si>
  <si>
    <t>Axioma</t>
  </si>
  <si>
    <t>Seeweidrüti</t>
  </si>
  <si>
    <t>830-870 m.ü.M.</t>
  </si>
  <si>
    <t>NW</t>
  </si>
  <si>
    <t>11b</t>
  </si>
  <si>
    <t>Steinschlag</t>
  </si>
  <si>
    <t>saure bis basenreiche Bu-Wä der sub- u. untermontanen Stufe</t>
  </si>
  <si>
    <t>2019-539</t>
  </si>
  <si>
    <t>Chilewald</t>
  </si>
  <si>
    <t>900-970 m.ü.M.</t>
  </si>
  <si>
    <t>SO</t>
  </si>
  <si>
    <t>Ta-Bu-Wä</t>
  </si>
  <si>
    <t>2019-541</t>
  </si>
  <si>
    <t>Blatterberg</t>
  </si>
  <si>
    <t>670 m.ü.M.</t>
  </si>
  <si>
    <t>N</t>
  </si>
  <si>
    <t>21b</t>
  </si>
  <si>
    <t>Rutsch/Murgang</t>
  </si>
  <si>
    <t>2017-3342</t>
  </si>
  <si>
    <t>Pilatusbäche</t>
  </si>
  <si>
    <t>710 m.ü.M.</t>
  </si>
  <si>
    <t>NW; NO</t>
  </si>
  <si>
    <t>2019-552</t>
  </si>
  <si>
    <t>Chommlebach</t>
  </si>
  <si>
    <t>630 m.ü.M.</t>
  </si>
  <si>
    <t>NW; S</t>
  </si>
  <si>
    <t>2019-553</t>
  </si>
  <si>
    <t>Gitzitobel</t>
  </si>
  <si>
    <t>680 m.ü.M.</t>
  </si>
  <si>
    <t>SW; N</t>
  </si>
  <si>
    <t>Ah-Es-Wä und Es-Wä</t>
  </si>
  <si>
    <t>2019-554</t>
  </si>
  <si>
    <t>Farneren</t>
  </si>
  <si>
    <t>1000-1060 m.ü.M.</t>
  </si>
  <si>
    <t>W</t>
  </si>
  <si>
    <t>2019-556</t>
  </si>
  <si>
    <t>Schwändeliflue</t>
  </si>
  <si>
    <t>1400 m.ü.M.</t>
  </si>
  <si>
    <r>
      <t xml:space="preserve">A
</t>
    </r>
    <r>
      <rPr>
        <sz val="10"/>
        <rFont val="Arial"/>
        <family val="2"/>
      </rPr>
      <t>35b</t>
    </r>
    <r>
      <rPr>
        <b/>
        <i/>
        <sz val="11"/>
        <color theme="1"/>
        <rFont val="Arial"/>
        <family val="2"/>
      </rPr>
      <t xml:space="preserve">
B
</t>
    </r>
    <r>
      <rPr>
        <sz val="10"/>
        <rFont val="Arial"/>
        <family val="2"/>
      </rPr>
      <t>15b</t>
    </r>
  </si>
  <si>
    <r>
      <rPr>
        <b/>
        <i/>
        <sz val="11"/>
        <color theme="1"/>
        <rFont val="Arial"/>
        <family val="2"/>
      </rPr>
      <t xml:space="preserve">Teilfläche A
</t>
    </r>
    <r>
      <rPr>
        <sz val="10"/>
        <rFont val="Arial"/>
        <family val="2"/>
      </rPr>
      <t xml:space="preserve">Lawine 
</t>
    </r>
    <r>
      <rPr>
        <b/>
        <i/>
        <sz val="11"/>
        <color theme="1"/>
        <rFont val="Arial"/>
        <family val="2"/>
      </rPr>
      <t xml:space="preserve">Teilfläche B
</t>
    </r>
    <r>
      <rPr>
        <sz val="10"/>
        <rFont val="Arial"/>
        <family val="2"/>
      </rPr>
      <t>Steinschlag</t>
    </r>
  </si>
  <si>
    <t>saure bis basenreiche, frische bis wechseltrockene Fi-Wä</t>
  </si>
  <si>
    <t>2019-557</t>
  </si>
  <si>
    <t>Rickebach</t>
  </si>
  <si>
    <t>640-710 m.ü.M.</t>
  </si>
  <si>
    <t>O</t>
  </si>
  <si>
    <t>2019-558</t>
  </si>
  <si>
    <t>Chilebach</t>
  </si>
  <si>
    <t>960-1010 m.ü.M.</t>
  </si>
  <si>
    <t>W; NO</t>
  </si>
  <si>
    <t>2019-559</t>
  </si>
  <si>
    <t>Steiglen/Flüelisbach</t>
  </si>
  <si>
    <t>1140-1270 m.ü.M.</t>
  </si>
  <si>
    <t>SO; SW</t>
  </si>
  <si>
    <t>2019-560</t>
  </si>
  <si>
    <t>Hagleren</t>
  </si>
  <si>
    <t>1645-1715 m.ü.M.</t>
  </si>
  <si>
    <t>SW</t>
  </si>
  <si>
    <t>Lawine</t>
  </si>
  <si>
    <t>Ta- und Fi-Ta-Wä</t>
  </si>
  <si>
    <t>2019-562</t>
  </si>
  <si>
    <t>Raum Napf</t>
  </si>
  <si>
    <t>950 m.ü.M.</t>
  </si>
  <si>
    <t>Hochwasser</t>
  </si>
  <si>
    <t>Ta-Bu-Wä im Übergang zu Fi-Ta-Wä</t>
  </si>
  <si>
    <t>2019-565</t>
  </si>
  <si>
    <t>Beichlen/Hofarni</t>
  </si>
  <si>
    <t>1411-1560 m.ü.M.</t>
  </si>
  <si>
    <t>2019-566</t>
  </si>
  <si>
    <t>Füfischilt</t>
  </si>
  <si>
    <t>1270 m.ü.M.</t>
  </si>
  <si>
    <t>Ta- und Fi-Ta-Wä im Übergang zu Ta-Bu-Wä</t>
  </si>
  <si>
    <t>2019-567</t>
  </si>
  <si>
    <t>12b</t>
  </si>
  <si>
    <t>21a / 21b</t>
  </si>
  <si>
    <t>21b/ 23</t>
  </si>
  <si>
    <t>21b/ 22</t>
  </si>
  <si>
    <t>Stand: 25.03.2020</t>
  </si>
  <si>
    <t>24 (22)</t>
  </si>
  <si>
    <t>42 (44)</t>
  </si>
  <si>
    <t>01 GRE Seeweidrüti; Steinschlag; 1b</t>
  </si>
  <si>
    <t>02 WEG Chilewald; Steinschlag; 2b</t>
  </si>
  <si>
    <t>03 MAL Blatterberg; Rutsch/Murgang; 1b</t>
  </si>
  <si>
    <t>04 KRI Pilatusbäche; Rutsch/Murgang; 1a/1b</t>
  </si>
  <si>
    <t>06 AES Gitzitobel; Rutsch/Murgang; 3</t>
  </si>
  <si>
    <t>09 MEN Rickebach; Rutsch/Murgang; 1b/3</t>
  </si>
  <si>
    <t>11 MAR Steiglen/Flüelisbach; Rutsch/Murgang; 1b/2</t>
  </si>
  <si>
    <t>12 FLU Hagleren; Lawine; 4</t>
  </si>
  <si>
    <t>13 HER Raum Napf; Hochwasser; 2/(4)</t>
  </si>
  <si>
    <t>15 ESM Füfischilt; Rutsch/Murgang; 4/(2)</t>
  </si>
  <si>
    <t>Bezeichnung Waldportal</t>
  </si>
  <si>
    <t>05 SKO Chommlebach; Rutsch/Murgang; 1b</t>
  </si>
  <si>
    <t>14 ESM Beichlen/Hofarni; Hochwasser; 4</t>
  </si>
  <si>
    <t>10 SHM Chilebach; Rutsch/Murgang; 2</t>
  </si>
  <si>
    <t>07 SHM Farneren; Steinschlag; 1b</t>
  </si>
  <si>
    <t>08 FLU Schwändeliflue; Lawine/Steinschlag; 5b</t>
  </si>
  <si>
    <t>01 GRE Seeweidrüti</t>
  </si>
  <si>
    <t>02 WEG Chilewald</t>
  </si>
  <si>
    <t>03 MAL Blatterberg</t>
  </si>
  <si>
    <t>04 KRI Pilatusbäche</t>
  </si>
  <si>
    <t>05 SKO Chommlebach</t>
  </si>
  <si>
    <t>06 AES Gitzitobel</t>
  </si>
  <si>
    <t>07 SHM Farneren</t>
  </si>
  <si>
    <t>08 FLU Schwändeliflue</t>
  </si>
  <si>
    <t>09 MEN Rickebach</t>
  </si>
  <si>
    <t>10 SHM Chilebach</t>
  </si>
  <si>
    <t>11 MAR Steiglen/Flüelisbach</t>
  </si>
  <si>
    <t>12 FLU Hagleren</t>
  </si>
  <si>
    <t>13 HER Raum Napf</t>
  </si>
  <si>
    <t>14 ESM Beichlen/Hofarni</t>
  </si>
  <si>
    <t>15 ESM Füfischilt</t>
  </si>
  <si>
    <t>Name</t>
  </si>
  <si>
    <t>Verweis Weiserfläche:</t>
  </si>
  <si>
    <t>Lückenlänge in Falllinie max. 30 m
Lückengrösse max. 12 a
Deckungsgrad dauernd &gt; 50%</t>
  </si>
  <si>
    <t>5 Gerinneeinhang (Zone 2)</t>
  </si>
  <si>
    <t>Lückenlänge in Falllinie max. 20 m
Lückengrösse max. 6 a
Deckungsgrad dauernd &gt; 60%</t>
  </si>
  <si>
    <t>Höchstens wenig mobilisierbare Bäume und rutschgefährdetes Holz</t>
  </si>
  <si>
    <t>Keine mobilisierbaren Bäume und kein rutschgefährdetes Holz</t>
  </si>
  <si>
    <t xml:space="preserve">Höchstens wenige Kronen stark einseitig
Lotrechte Stämme mit guter Verankerung, keine starken Hänger
</t>
  </si>
  <si>
    <t>Gerinne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</si>
</sst>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 &quot;Punkte&quot;"/>
    <numFmt numFmtId="165" formatCode="0.0"/>
    <numFmt numFmtId="166" formatCode="0\ &quot;m.ü.M&quot;"/>
  </numFmts>
  <fonts count="58" x14ac:knownFonts="1">
    <font>
      <sz val="10"/>
      <name val="Arial"/>
    </font>
    <font>
      <sz val="10"/>
      <name val="Arial"/>
      <family val="2"/>
    </font>
    <font>
      <b/>
      <sz val="9"/>
      <name val="Arial"/>
      <family val="2"/>
    </font>
    <font>
      <sz val="10"/>
      <name val="Arial"/>
      <family val="2"/>
    </font>
    <font>
      <b/>
      <sz val="11"/>
      <name val="Arial"/>
      <family val="2"/>
    </font>
    <font>
      <sz val="9"/>
      <name val="Arial"/>
      <family val="2"/>
    </font>
    <font>
      <sz val="8"/>
      <name val="Arial"/>
      <family val="2"/>
    </font>
    <font>
      <sz val="8"/>
      <name val="Arial"/>
      <family val="2"/>
    </font>
    <font>
      <sz val="11"/>
      <name val="Arial"/>
      <family val="2"/>
    </font>
    <font>
      <sz val="8"/>
      <name val="Symbol"/>
      <family val="1"/>
      <charset val="2"/>
    </font>
    <font>
      <b/>
      <sz val="8"/>
      <name val="Arial"/>
      <family val="2"/>
    </font>
    <font>
      <sz val="6"/>
      <name val="Arial"/>
      <family val="2"/>
    </font>
    <font>
      <b/>
      <sz val="10"/>
      <name val="Arial"/>
      <family val="2"/>
    </font>
    <font>
      <u/>
      <sz val="10"/>
      <color indexed="12"/>
      <name val="Arial"/>
      <family val="2"/>
    </font>
    <font>
      <b/>
      <sz val="14"/>
      <name val="Arial"/>
      <family val="2"/>
    </font>
    <font>
      <i/>
      <sz val="10"/>
      <name val="Arial"/>
      <family val="2"/>
    </font>
    <font>
      <sz val="10"/>
      <name val="Arial"/>
      <family val="2"/>
    </font>
    <font>
      <sz val="10"/>
      <color indexed="10"/>
      <name val="Arial"/>
      <family val="2"/>
    </font>
    <font>
      <sz val="14"/>
      <name val="Arial"/>
      <family val="2"/>
    </font>
    <font>
      <sz val="7"/>
      <name val="Arial"/>
      <family val="2"/>
    </font>
    <font>
      <sz val="12"/>
      <name val="Arial"/>
      <family val="2"/>
    </font>
    <font>
      <b/>
      <sz val="14"/>
      <color indexed="10"/>
      <name val="Arial"/>
      <family val="2"/>
    </font>
    <font>
      <i/>
      <sz val="9"/>
      <name val="Arial"/>
      <family val="2"/>
    </font>
    <font>
      <sz val="9"/>
      <color indexed="8"/>
      <name val="Arial"/>
      <family val="2"/>
    </font>
    <font>
      <i/>
      <sz val="9"/>
      <color indexed="8"/>
      <name val="Arial"/>
      <family val="2"/>
    </font>
    <font>
      <sz val="8.5"/>
      <name val="Arial"/>
      <family val="2"/>
    </font>
    <font>
      <sz val="6"/>
      <name val="Arial"/>
      <family val="2"/>
    </font>
    <font>
      <b/>
      <i/>
      <sz val="9"/>
      <name val="Arial"/>
      <family val="2"/>
    </font>
    <font>
      <sz val="12"/>
      <color indexed="10"/>
      <name val="Arial"/>
      <family val="2"/>
    </font>
    <font>
      <b/>
      <i/>
      <sz val="10"/>
      <name val="Arial"/>
      <family val="2"/>
    </font>
    <font>
      <i/>
      <sz val="10"/>
      <name val="Arial"/>
      <family val="2"/>
    </font>
    <font>
      <i/>
      <sz val="8"/>
      <name val="Arial"/>
      <family val="2"/>
    </font>
    <font>
      <b/>
      <sz val="12"/>
      <name val="Arial"/>
      <family val="2"/>
    </font>
    <font>
      <b/>
      <sz val="8"/>
      <color indexed="81"/>
      <name val="Tahoma"/>
      <family val="2"/>
    </font>
    <font>
      <sz val="8"/>
      <color indexed="81"/>
      <name val="Tahoma"/>
      <family val="2"/>
    </font>
    <font>
      <i/>
      <sz val="7"/>
      <name val="Arial"/>
      <family val="2"/>
    </font>
    <font>
      <sz val="7"/>
      <name val="Arial"/>
      <family val="2"/>
    </font>
    <font>
      <b/>
      <sz val="7"/>
      <name val="Arial"/>
      <family val="2"/>
    </font>
    <font>
      <b/>
      <sz val="8"/>
      <name val="Arial"/>
      <family val="2"/>
    </font>
    <font>
      <i/>
      <sz val="14"/>
      <name val="Arial"/>
      <family val="2"/>
    </font>
    <font>
      <u/>
      <sz val="7"/>
      <color indexed="12"/>
      <name val="Arial"/>
      <family val="2"/>
    </font>
    <font>
      <u/>
      <sz val="8"/>
      <color indexed="81"/>
      <name val="Tahoma"/>
      <family val="2"/>
    </font>
    <font>
      <i/>
      <sz val="16"/>
      <name val="Arial"/>
      <family val="2"/>
    </font>
    <font>
      <b/>
      <sz val="18"/>
      <name val="Arial"/>
      <family val="2"/>
    </font>
    <font>
      <b/>
      <sz val="12"/>
      <color indexed="10"/>
      <name val="Arial"/>
      <family val="2"/>
    </font>
    <font>
      <sz val="10"/>
      <color indexed="10"/>
      <name val="Arial"/>
      <family val="2"/>
    </font>
    <font>
      <sz val="12"/>
      <color indexed="10"/>
      <name val="Arial"/>
      <family val="2"/>
    </font>
    <font>
      <b/>
      <sz val="10"/>
      <color indexed="10"/>
      <name val="Arial"/>
      <family val="2"/>
    </font>
    <font>
      <b/>
      <sz val="12"/>
      <color indexed="10"/>
      <name val="Arial"/>
      <family val="2"/>
    </font>
    <font>
      <sz val="10"/>
      <name val="Arial"/>
      <family val="2"/>
    </font>
    <font>
      <sz val="10"/>
      <color indexed="9"/>
      <name val="Arial"/>
      <family val="2"/>
    </font>
    <font>
      <i/>
      <sz val="6"/>
      <name val="Arial"/>
      <family val="2"/>
    </font>
    <font>
      <sz val="11"/>
      <color theme="1"/>
      <name val="Calibri"/>
      <family val="2"/>
      <scheme val="minor"/>
    </font>
    <font>
      <sz val="10"/>
      <color rgb="FF000000"/>
      <name val="Arial"/>
      <family val="2"/>
    </font>
    <font>
      <sz val="8"/>
      <color rgb="FF000000"/>
      <name val="Tahoma"/>
      <family val="2"/>
    </font>
    <font>
      <b/>
      <sz val="14"/>
      <color theme="1"/>
      <name val="Arial"/>
      <family val="2"/>
    </font>
    <font>
      <b/>
      <i/>
      <sz val="11"/>
      <color theme="1"/>
      <name val="Arial"/>
      <family val="2"/>
    </font>
    <font>
      <b/>
      <sz val="11"/>
      <color theme="1"/>
      <name val="Arial"/>
      <family val="2"/>
    </font>
  </fonts>
  <fills count="8">
    <fill>
      <patternFill patternType="none"/>
    </fill>
    <fill>
      <patternFill patternType="gray125"/>
    </fill>
    <fill>
      <patternFill patternType="solid">
        <fgColor indexed="22"/>
        <bgColor indexed="64"/>
      </patternFill>
    </fill>
    <fill>
      <patternFill patternType="lightHorizontal">
        <fgColor indexed="55"/>
      </patternFill>
    </fill>
    <fill>
      <patternFill patternType="lightVertical">
        <fgColor indexed="5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hair">
        <color indexed="64"/>
      </right>
      <top/>
      <bottom/>
      <diagonal/>
    </border>
    <border>
      <left style="medium">
        <color indexed="64"/>
      </left>
      <right style="thin">
        <color indexed="64"/>
      </right>
      <top/>
      <bottom/>
      <diagonal/>
    </border>
    <border>
      <left style="medium">
        <color indexed="64"/>
      </left>
      <right style="hair">
        <color indexed="64"/>
      </right>
      <top/>
      <bottom style="medium">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medium">
        <color indexed="64"/>
      </top>
      <bottom style="medium">
        <color indexed="64"/>
      </bottom>
      <diagonal/>
    </border>
  </borders>
  <cellStyleXfs count="12">
    <xf numFmtId="0" fontId="0" fillId="0" borderId="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49" fillId="0" borderId="0" applyFont="0" applyFill="0" applyBorder="0" applyAlignment="0" applyProtection="0"/>
    <xf numFmtId="43" fontId="3" fillId="0" borderId="0" applyFont="0" applyFill="0" applyBorder="0" applyAlignment="0" applyProtection="0"/>
    <xf numFmtId="43" fontId="49"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52" fillId="0" borderId="0"/>
  </cellStyleXfs>
  <cellXfs count="510">
    <xf numFmtId="0" fontId="0" fillId="0" borderId="0" xfId="0"/>
    <xf numFmtId="0" fontId="3" fillId="0" borderId="0" xfId="0" applyFont="1"/>
    <xf numFmtId="0" fontId="14" fillId="0" borderId="0" xfId="0" applyFont="1" applyAlignment="1">
      <alignment vertical="top"/>
    </xf>
    <xf numFmtId="0" fontId="0" fillId="0" borderId="0" xfId="0"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0" fillId="0" borderId="1" xfId="0" applyBorder="1" applyAlignment="1">
      <alignment vertical="top" wrapText="1"/>
    </xf>
    <xf numFmtId="0" fontId="12" fillId="0" borderId="0" xfId="0" applyFont="1"/>
    <xf numFmtId="0" fontId="16" fillId="0" borderId="0" xfId="0" applyFont="1"/>
    <xf numFmtId="0" fontId="16" fillId="0" borderId="0" xfId="0" applyFont="1" applyAlignment="1"/>
    <xf numFmtId="0" fontId="0" fillId="0" borderId="0" xfId="0" applyAlignment="1"/>
    <xf numFmtId="0" fontId="18"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20" fillId="0" borderId="0" xfId="0" applyFont="1"/>
    <xf numFmtId="0" fontId="1" fillId="0" borderId="0" xfId="0" applyFont="1"/>
    <xf numFmtId="0" fontId="0" fillId="0" borderId="0" xfId="0" applyBorder="1" applyAlignment="1"/>
    <xf numFmtId="0" fontId="16" fillId="0" borderId="0" xfId="0" applyFont="1" applyBorder="1"/>
    <xf numFmtId="0" fontId="20" fillId="0" borderId="0" xfId="0" applyFont="1" applyBorder="1" applyAlignment="1"/>
    <xf numFmtId="0" fontId="3" fillId="0" borderId="0" xfId="0" applyFont="1" applyBorder="1"/>
    <xf numFmtId="0" fontId="0" fillId="0" borderId="0" xfId="0" applyBorder="1" applyAlignment="1">
      <alignment vertical="top" wrapText="1"/>
    </xf>
    <xf numFmtId="0" fontId="14" fillId="0" borderId="0" xfId="0" applyFont="1"/>
    <xf numFmtId="0" fontId="0" fillId="0" borderId="0" xfId="0" applyBorder="1"/>
    <xf numFmtId="0" fontId="14" fillId="0" borderId="0" xfId="0" applyFont="1" applyFill="1"/>
    <xf numFmtId="0" fontId="0" fillId="0" borderId="0" xfId="0" applyFill="1"/>
    <xf numFmtId="0" fontId="26" fillId="0" borderId="0" xfId="0" applyFont="1" applyFill="1"/>
    <xf numFmtId="0" fontId="22" fillId="0" borderId="1" xfId="0" applyFont="1" applyFill="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24" fillId="0" borderId="1" xfId="0" applyFont="1" applyFill="1" applyBorder="1" applyAlignment="1">
      <alignment horizontal="center" wrapText="1"/>
    </xf>
    <xf numFmtId="0" fontId="23" fillId="0" borderId="1" xfId="0" applyFont="1" applyFill="1" applyBorder="1" applyAlignment="1">
      <alignment wrapText="1"/>
    </xf>
    <xf numFmtId="0" fontId="23" fillId="0" borderId="1" xfId="0" applyFont="1" applyFill="1" applyBorder="1" applyAlignment="1">
      <alignment horizontal="center" wrapText="1"/>
    </xf>
    <xf numFmtId="0" fontId="25" fillId="0" borderId="1" xfId="0" applyFont="1" applyFill="1" applyBorder="1" applyAlignment="1">
      <alignment horizontal="center" wrapText="1"/>
    </xf>
    <xf numFmtId="0" fontId="22"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22" fillId="0" borderId="1" xfId="0" applyFont="1" applyFill="1" applyBorder="1" applyAlignment="1">
      <alignment wrapText="1"/>
    </xf>
    <xf numFmtId="0" fontId="12" fillId="0" borderId="0" xfId="0" applyFont="1" applyFill="1"/>
    <xf numFmtId="0" fontId="14" fillId="0" borderId="0" xfId="0" applyFont="1" applyAlignment="1">
      <alignment vertical="center"/>
    </xf>
    <xf numFmtId="0" fontId="12" fillId="0" borderId="1" xfId="0" applyFont="1" applyBorder="1" applyAlignment="1">
      <alignment vertical="center"/>
    </xf>
    <xf numFmtId="0" fontId="12" fillId="0" borderId="1" xfId="0" applyFont="1" applyBorder="1"/>
    <xf numFmtId="0" fontId="3" fillId="0" borderId="2" xfId="0" applyFont="1" applyBorder="1" applyAlignment="1">
      <alignment vertical="center"/>
    </xf>
    <xf numFmtId="0" fontId="3" fillId="0" borderId="3" xfId="0" applyFont="1" applyBorder="1"/>
    <xf numFmtId="0" fontId="3" fillId="0" borderId="4" xfId="0" applyFont="1" applyBorder="1"/>
    <xf numFmtId="0" fontId="12" fillId="0" borderId="0" xfId="0" applyFont="1" applyBorder="1" applyAlignment="1">
      <alignment vertical="center"/>
    </xf>
    <xf numFmtId="0" fontId="16" fillId="0" borderId="2" xfId="0" applyFont="1" applyBorder="1"/>
    <xf numFmtId="0" fontId="12"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horizontal="center"/>
    </xf>
    <xf numFmtId="0" fontId="12" fillId="0" borderId="5"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6" xfId="0" applyFont="1" applyFill="1" applyBorder="1" applyAlignment="1">
      <alignment horizontal="center" vertical="top" wrapText="1"/>
    </xf>
    <xf numFmtId="0" fontId="27" fillId="0" borderId="7" xfId="0" applyFont="1" applyFill="1" applyBorder="1" applyAlignment="1">
      <alignment horizontal="center" vertical="top" wrapText="1"/>
    </xf>
    <xf numFmtId="0" fontId="2" fillId="0" borderId="7" xfId="0" applyFont="1" applyFill="1" applyBorder="1" applyAlignment="1">
      <alignmen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1" xfId="0" applyFont="1" applyBorder="1" applyAlignment="1">
      <alignment horizontal="center"/>
    </xf>
    <xf numFmtId="0" fontId="3" fillId="0" borderId="9" xfId="0" applyFont="1" applyBorder="1" applyAlignment="1">
      <alignment horizontal="center"/>
    </xf>
    <xf numFmtId="0" fontId="0" fillId="0" borderId="0" xfId="0" applyAlignment="1">
      <alignment vertical="top"/>
    </xf>
    <xf numFmtId="0" fontId="0" fillId="0" borderId="0" xfId="0" applyAlignment="1">
      <alignment wrapText="1"/>
    </xf>
    <xf numFmtId="0" fontId="32" fillId="0" borderId="0" xfId="0" applyFont="1" applyAlignment="1" applyProtection="1">
      <alignment horizontal="left"/>
    </xf>
    <xf numFmtId="0" fontId="0" fillId="0" borderId="0" xfId="0" applyBorder="1" applyProtection="1"/>
    <xf numFmtId="0" fontId="0" fillId="0" borderId="0" xfId="0" quotePrefix="1" applyFill="1" applyBorder="1" applyAlignment="1" applyProtection="1">
      <alignment horizontal="left"/>
    </xf>
    <xf numFmtId="0" fontId="0" fillId="0" borderId="0" xfId="0" applyProtection="1"/>
    <xf numFmtId="0" fontId="17" fillId="0" borderId="0" xfId="0" applyFont="1" applyFill="1" applyBorder="1" applyAlignment="1" applyProtection="1">
      <alignment horizontal="left"/>
    </xf>
    <xf numFmtId="0" fontId="17" fillId="0" borderId="0" xfId="0" applyFont="1" applyFill="1" applyBorder="1"/>
    <xf numFmtId="0" fontId="29" fillId="0" borderId="11" xfId="0" applyFont="1" applyFill="1" applyBorder="1" applyAlignment="1" applyProtection="1">
      <alignment horizontal="left" vertical="center"/>
    </xf>
    <xf numFmtId="0" fontId="0" fillId="0" borderId="12" xfId="0" applyFill="1" applyBorder="1" applyAlignment="1" applyProtection="1">
      <alignment horizontal="center"/>
    </xf>
    <xf numFmtId="49" fontId="0" fillId="0" borderId="13" xfId="0" applyNumberFormat="1" applyFill="1" applyBorder="1" applyProtection="1"/>
    <xf numFmtId="49" fontId="0" fillId="0" borderId="14" xfId="0" applyNumberFormat="1" applyFill="1" applyBorder="1" applyProtection="1"/>
    <xf numFmtId="0" fontId="29" fillId="0" borderId="15" xfId="0" applyFont="1" applyFill="1" applyBorder="1" applyAlignment="1" applyProtection="1">
      <alignment vertical="center"/>
    </xf>
    <xf numFmtId="0" fontId="0" fillId="0" borderId="15" xfId="0" applyFill="1" applyBorder="1" applyProtection="1"/>
    <xf numFmtId="164" fontId="29" fillId="0" borderId="15" xfId="0" applyNumberFormat="1" applyFont="1" applyFill="1" applyBorder="1" applyAlignment="1" applyProtection="1">
      <alignment horizontal="center"/>
    </xf>
    <xf numFmtId="0" fontId="1" fillId="0" borderId="12" xfId="0" applyFont="1" applyFill="1" applyBorder="1" applyProtection="1"/>
    <xf numFmtId="49" fontId="1" fillId="0" borderId="13" xfId="0" applyNumberFormat="1" applyFont="1" applyFill="1" applyBorder="1" applyProtection="1"/>
    <xf numFmtId="0" fontId="1" fillId="0" borderId="13" xfId="0" applyFont="1" applyFill="1" applyBorder="1" applyProtection="1"/>
    <xf numFmtId="1" fontId="1" fillId="0" borderId="13" xfId="0" applyNumberFormat="1" applyFont="1" applyFill="1" applyBorder="1" applyAlignment="1" applyProtection="1">
      <alignment horizontal="center"/>
    </xf>
    <xf numFmtId="0" fontId="1" fillId="0" borderId="16" xfId="0" applyFont="1" applyFill="1" applyBorder="1" applyProtection="1"/>
    <xf numFmtId="49" fontId="1" fillId="0" borderId="17" xfId="0" applyNumberFormat="1" applyFont="1" applyFill="1" applyBorder="1" applyProtection="1"/>
    <xf numFmtId="0" fontId="1" fillId="0" borderId="17" xfId="0" applyFont="1" applyFill="1" applyBorder="1" applyProtection="1"/>
    <xf numFmtId="0" fontId="1" fillId="0" borderId="17" xfId="0" applyFont="1" applyFill="1" applyBorder="1" applyAlignment="1" applyProtection="1">
      <alignment horizontal="center"/>
    </xf>
    <xf numFmtId="0" fontId="0" fillId="0" borderId="18" xfId="0" applyFill="1" applyBorder="1" applyProtection="1"/>
    <xf numFmtId="49" fontId="1" fillId="0" borderId="14" xfId="0" applyNumberFormat="1" applyFont="1" applyFill="1" applyBorder="1" applyProtection="1"/>
    <xf numFmtId="0" fontId="0" fillId="0" borderId="14" xfId="0" applyFill="1" applyBorder="1" applyProtection="1"/>
    <xf numFmtId="0" fontId="0" fillId="0" borderId="14" xfId="0" applyFill="1" applyBorder="1" applyAlignment="1" applyProtection="1">
      <alignment horizontal="center"/>
    </xf>
    <xf numFmtId="0" fontId="0" fillId="0" borderId="12" xfId="0" applyFill="1" applyBorder="1" applyProtection="1"/>
    <xf numFmtId="0" fontId="0" fillId="0" borderId="13" xfId="0" applyFill="1" applyBorder="1"/>
    <xf numFmtId="0" fontId="0" fillId="0" borderId="16" xfId="0" applyFill="1" applyBorder="1" applyProtection="1"/>
    <xf numFmtId="49" fontId="0" fillId="0" borderId="17" xfId="0" applyNumberFormat="1" applyFill="1" applyBorder="1" applyProtection="1"/>
    <xf numFmtId="0" fontId="0" fillId="0" borderId="17" xfId="0" applyFill="1" applyBorder="1"/>
    <xf numFmtId="1" fontId="1" fillId="0" borderId="17" xfId="0" applyNumberFormat="1" applyFont="1" applyFill="1" applyBorder="1" applyAlignment="1" applyProtection="1">
      <alignment horizontal="center"/>
    </xf>
    <xf numFmtId="0" fontId="0" fillId="0" borderId="17" xfId="0" applyFill="1" applyBorder="1" applyProtection="1"/>
    <xf numFmtId="1" fontId="1" fillId="0" borderId="14" xfId="0" applyNumberFormat="1" applyFont="1" applyFill="1" applyBorder="1" applyAlignment="1" applyProtection="1">
      <alignment horizontal="center"/>
    </xf>
    <xf numFmtId="0" fontId="15" fillId="0" borderId="0" xfId="0" applyFont="1"/>
    <xf numFmtId="0" fontId="15" fillId="0" borderId="0" xfId="0" applyFont="1" applyProtection="1"/>
    <xf numFmtId="14" fontId="15" fillId="0" borderId="0" xfId="0" applyNumberFormat="1" applyFont="1" applyAlignment="1" applyProtection="1">
      <alignment horizontal="left"/>
    </xf>
    <xf numFmtId="0" fontId="0" fillId="0" borderId="0" xfId="0" applyAlignment="1">
      <alignment vertical="center"/>
    </xf>
    <xf numFmtId="0" fontId="29" fillId="0" borderId="14"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4" fontId="17" fillId="0" borderId="0" xfId="4" applyNumberFormat="1" applyFont="1" applyFill="1" applyBorder="1" applyProtection="1"/>
    <xf numFmtId="0" fontId="29" fillId="0" borderId="14" xfId="0" applyFont="1" applyFill="1" applyBorder="1" applyAlignment="1" applyProtection="1">
      <alignment vertical="center"/>
    </xf>
    <xf numFmtId="0" fontId="29" fillId="0" borderId="22" xfId="0" applyFont="1" applyFill="1" applyBorder="1" applyAlignment="1" applyProtection="1">
      <alignment horizontal="center" vertical="center"/>
    </xf>
    <xf numFmtId="0" fontId="0" fillId="0" borderId="13" xfId="0" applyFill="1" applyBorder="1" applyProtection="1"/>
    <xf numFmtId="0" fontId="0" fillId="0" borderId="23" xfId="0" applyFill="1" applyBorder="1" applyAlignment="1" applyProtection="1">
      <alignment horizontal="center"/>
    </xf>
    <xf numFmtId="49" fontId="0" fillId="0" borderId="24" xfId="0" applyNumberFormat="1" applyFill="1" applyBorder="1" applyProtection="1"/>
    <xf numFmtId="0" fontId="0" fillId="0" borderId="24" xfId="0" applyFill="1" applyBorder="1" applyProtection="1"/>
    <xf numFmtId="49" fontId="29" fillId="0" borderId="15" xfId="0" applyNumberFormat="1" applyFont="1" applyFill="1" applyBorder="1" applyAlignment="1" applyProtection="1">
      <alignment vertical="center"/>
    </xf>
    <xf numFmtId="2" fontId="29" fillId="0" borderId="22" xfId="0" applyNumberFormat="1" applyFont="1" applyFill="1" applyBorder="1" applyAlignment="1" applyProtection="1">
      <alignment horizontal="center" vertical="center"/>
    </xf>
    <xf numFmtId="0" fontId="0" fillId="0" borderId="9" xfId="0" applyBorder="1" applyProtection="1"/>
    <xf numFmtId="49" fontId="0" fillId="0" borderId="9" xfId="0" applyNumberFormat="1" applyBorder="1" applyProtection="1"/>
    <xf numFmtId="0" fontId="0" fillId="0" borderId="9" xfId="0" applyBorder="1"/>
    <xf numFmtId="0" fontId="0" fillId="0" borderId="9" xfId="0" applyBorder="1" applyAlignment="1" applyProtection="1">
      <alignment horizontal="center"/>
    </xf>
    <xf numFmtId="0" fontId="0" fillId="0" borderId="25" xfId="0" applyFill="1" applyBorder="1" applyProtection="1"/>
    <xf numFmtId="49" fontId="0" fillId="0" borderId="26" xfId="0" applyNumberFormat="1" applyFill="1" applyBorder="1" applyProtection="1"/>
    <xf numFmtId="0" fontId="0" fillId="0" borderId="26" xfId="0" applyFill="1" applyBorder="1"/>
    <xf numFmtId="0" fontId="0" fillId="0" borderId="26" xfId="0" applyFill="1" applyBorder="1" applyAlignment="1">
      <alignment horizontal="center"/>
    </xf>
    <xf numFmtId="0" fontId="29" fillId="0" borderId="27" xfId="0" applyFont="1" applyFill="1" applyBorder="1" applyAlignment="1" applyProtection="1">
      <alignment horizontal="left" vertical="center" wrapText="1"/>
    </xf>
    <xf numFmtId="0" fontId="0" fillId="0" borderId="28" xfId="0" applyBorder="1" applyAlignment="1">
      <alignment vertical="center" wrapText="1"/>
    </xf>
    <xf numFmtId="164" fontId="29" fillId="0" borderId="14" xfId="0" applyNumberFormat="1" applyFont="1" applyFill="1" applyBorder="1" applyAlignment="1" applyProtection="1">
      <alignment horizontal="center" wrapText="1"/>
    </xf>
    <xf numFmtId="0" fontId="0" fillId="2" borderId="2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0" fillId="2" borderId="21" xfId="0" applyFill="1" applyBorder="1" applyAlignment="1" applyProtection="1">
      <alignment horizontal="center"/>
      <protection locked="0"/>
    </xf>
    <xf numFmtId="164" fontId="29" fillId="0" borderId="21" xfId="0" applyNumberFormat="1" applyFont="1" applyFill="1" applyBorder="1" applyAlignment="1" applyProtection="1">
      <alignment horizontal="center" wrapText="1"/>
    </xf>
    <xf numFmtId="0" fontId="29" fillId="0" borderId="22" xfId="0" applyFont="1" applyFill="1" applyBorder="1" applyAlignment="1" applyProtection="1">
      <alignment horizontal="center"/>
    </xf>
    <xf numFmtId="2" fontId="0" fillId="2" borderId="31" xfId="0" applyNumberFormat="1" applyFill="1" applyBorder="1" applyAlignment="1" applyProtection="1">
      <alignment horizontal="center"/>
    </xf>
    <xf numFmtId="2" fontId="1" fillId="2" borderId="29" xfId="0" applyNumberFormat="1" applyFont="1" applyFill="1" applyBorder="1" applyAlignment="1" applyProtection="1">
      <alignment horizontal="center"/>
      <protection locked="0"/>
    </xf>
    <xf numFmtId="2" fontId="1" fillId="2" borderId="32" xfId="0" applyNumberFormat="1" applyFont="1" applyFill="1" applyBorder="1" applyAlignment="1" applyProtection="1">
      <alignment horizontal="center"/>
      <protection locked="0"/>
    </xf>
    <xf numFmtId="2" fontId="1" fillId="2" borderId="21" xfId="0" applyNumberFormat="1" applyFont="1" applyFill="1" applyBorder="1" applyAlignment="1" applyProtection="1">
      <alignment horizontal="center"/>
      <protection locked="0"/>
    </xf>
    <xf numFmtId="0" fontId="29" fillId="0" borderId="33" xfId="0" applyFont="1" applyFill="1" applyBorder="1" applyAlignment="1" applyProtection="1">
      <alignment horizontal="left" vertical="center"/>
    </xf>
    <xf numFmtId="0" fontId="29" fillId="0" borderId="34" xfId="0" applyFont="1" applyFill="1" applyBorder="1" applyAlignment="1" applyProtection="1">
      <alignment vertical="center"/>
    </xf>
    <xf numFmtId="0" fontId="0" fillId="0" borderId="17" xfId="0" applyFill="1" applyBorder="1" applyAlignment="1">
      <alignment horizontal="center"/>
    </xf>
    <xf numFmtId="2" fontId="0" fillId="2" borderId="32" xfId="0" applyNumberFormat="1" applyFill="1" applyBorder="1" applyAlignment="1" applyProtection="1">
      <alignment horizontal="center"/>
    </xf>
    <xf numFmtId="0" fontId="0" fillId="0" borderId="34" xfId="0" applyFill="1" applyBorder="1" applyAlignment="1" applyProtection="1">
      <alignment horizontal="center"/>
    </xf>
    <xf numFmtId="1" fontId="0" fillId="2" borderId="32" xfId="0" applyNumberFormat="1" applyFill="1" applyBorder="1" applyAlignment="1" applyProtection="1">
      <alignment horizontal="center"/>
    </xf>
    <xf numFmtId="0" fontId="0" fillId="0" borderId="37" xfId="0" applyFill="1" applyBorder="1" applyProtection="1"/>
    <xf numFmtId="49" fontId="0" fillId="0" borderId="38" xfId="0" applyNumberFormat="1" applyFill="1" applyBorder="1" applyProtection="1"/>
    <xf numFmtId="0" fontId="0" fillId="0" borderId="38" xfId="0" applyFill="1" applyBorder="1" applyAlignment="1">
      <alignment horizontal="center"/>
    </xf>
    <xf numFmtId="165" fontId="0" fillId="2" borderId="39" xfId="0" applyNumberFormat="1" applyFill="1" applyBorder="1" applyAlignment="1" applyProtection="1">
      <alignment horizontal="center"/>
    </xf>
    <xf numFmtId="0" fontId="1" fillId="0" borderId="34" xfId="0" applyFont="1" applyFill="1" applyBorder="1" applyProtection="1"/>
    <xf numFmtId="0" fontId="1" fillId="0" borderId="17" xfId="0" applyFont="1" applyFill="1" applyBorder="1"/>
    <xf numFmtId="0" fontId="1" fillId="0" borderId="38" xfId="0" applyFont="1" applyFill="1" applyBorder="1"/>
    <xf numFmtId="0" fontId="0" fillId="0" borderId="0" xfId="0" applyBorder="1" applyAlignment="1">
      <alignment horizontal="center"/>
    </xf>
    <xf numFmtId="0" fontId="7" fillId="0" borderId="0" xfId="0" applyFont="1"/>
    <xf numFmtId="0" fontId="7" fillId="0" borderId="0" xfId="0" applyNumberFormat="1" applyFont="1"/>
    <xf numFmtId="0" fontId="36" fillId="0" borderId="0" xfId="0" applyFont="1"/>
    <xf numFmtId="0" fontId="18" fillId="0" borderId="0" xfId="0" applyFont="1" applyAlignment="1"/>
    <xf numFmtId="0" fontId="39" fillId="0" borderId="0" xfId="0" applyFont="1" applyFill="1" applyAlignment="1" applyProtection="1">
      <alignment horizontal="right" vertical="top"/>
    </xf>
    <xf numFmtId="0" fontId="14" fillId="0" borderId="0" xfId="0" applyFont="1" applyAlignment="1">
      <alignment horizontal="right" vertical="top"/>
    </xf>
    <xf numFmtId="0" fontId="0" fillId="0" borderId="0" xfId="0" applyAlignment="1" applyProtection="1">
      <protection hidden="1"/>
    </xf>
    <xf numFmtId="0" fontId="11" fillId="0" borderId="45" xfId="0" applyFont="1" applyBorder="1" applyAlignment="1" applyProtection="1">
      <alignment horizontal="center" vertical="center" wrapText="1"/>
      <protection hidden="1"/>
    </xf>
    <xf numFmtId="0" fontId="4" fillId="0" borderId="10" xfId="0" applyFont="1" applyBorder="1" applyAlignment="1" applyProtection="1">
      <alignment vertical="center"/>
      <protection hidden="1"/>
    </xf>
    <xf numFmtId="0" fontId="16" fillId="0" borderId="0" xfId="0" applyFont="1" applyProtection="1">
      <protection hidden="1"/>
    </xf>
    <xf numFmtId="0" fontId="0" fillId="0" borderId="0" xfId="0" applyBorder="1" applyAlignment="1" applyProtection="1">
      <alignment vertical="top"/>
      <protection hidden="1"/>
    </xf>
    <xf numFmtId="0" fontId="18" fillId="0" borderId="0" xfId="0" applyFont="1" applyAlignment="1" applyProtection="1">
      <protection hidden="1"/>
    </xf>
    <xf numFmtId="0" fontId="14" fillId="0" borderId="42" xfId="0" applyFont="1" applyBorder="1" applyAlignment="1" applyProtection="1">
      <protection hidden="1"/>
    </xf>
    <xf numFmtId="0" fontId="39" fillId="0" borderId="42" xfId="0" applyFont="1" applyBorder="1" applyAlignment="1" applyProtection="1">
      <alignment vertical="top"/>
      <protection hidden="1"/>
    </xf>
    <xf numFmtId="0" fontId="15" fillId="0" borderId="42" xfId="0" applyFont="1" applyBorder="1" applyAlignment="1" applyProtection="1">
      <alignment vertical="top"/>
      <protection hidden="1"/>
    </xf>
    <xf numFmtId="0" fontId="3" fillId="0" borderId="0" xfId="0" applyFont="1" applyAlignment="1" applyProtection="1">
      <alignment vertical="center"/>
      <protection hidden="1"/>
    </xf>
    <xf numFmtId="0" fontId="3" fillId="0" borderId="44" xfId="0" applyFont="1" applyBorder="1" applyAlignment="1" applyProtection="1">
      <alignment vertical="center"/>
      <protection hidden="1"/>
    </xf>
    <xf numFmtId="0" fontId="3" fillId="0" borderId="46" xfId="0" applyFont="1" applyBorder="1" applyAlignment="1" applyProtection="1">
      <alignment vertical="center"/>
      <protection hidden="1"/>
    </xf>
    <xf numFmtId="0" fontId="16" fillId="0" borderId="0" xfId="0" applyFont="1" applyAlignment="1" applyProtection="1">
      <alignment vertical="center"/>
      <protection hidden="1"/>
    </xf>
    <xf numFmtId="0" fontId="6" fillId="0" borderId="45" xfId="0" applyFont="1" applyBorder="1" applyAlignment="1" applyProtection="1">
      <alignment horizontal="center" wrapText="1"/>
      <protection hidden="1"/>
    </xf>
    <xf numFmtId="0" fontId="3" fillId="3" borderId="47" xfId="0" applyFont="1" applyFill="1" applyBorder="1" applyAlignment="1" applyProtection="1">
      <alignment horizontal="center" vertical="top" wrapText="1"/>
      <protection hidden="1"/>
    </xf>
    <xf numFmtId="0" fontId="6" fillId="0" borderId="48" xfId="0" applyFont="1" applyBorder="1" applyAlignment="1" applyProtection="1">
      <alignment horizontal="center" wrapText="1"/>
      <protection hidden="1"/>
    </xf>
    <xf numFmtId="0" fontId="3" fillId="4" borderId="49" xfId="0" applyFont="1" applyFill="1" applyBorder="1" applyAlignment="1" applyProtection="1">
      <alignment horizontal="center" vertical="top" wrapText="1"/>
      <protection hidden="1"/>
    </xf>
    <xf numFmtId="0" fontId="12" fillId="0" borderId="50" xfId="0" applyFont="1" applyBorder="1" applyAlignment="1" applyProtection="1">
      <alignment vertical="center"/>
      <protection hidden="1"/>
    </xf>
    <xf numFmtId="0" fontId="6" fillId="0" borderId="45" xfId="0" applyFont="1" applyBorder="1" applyAlignment="1" applyProtection="1">
      <alignment horizontal="left" vertical="center"/>
      <protection hidden="1"/>
    </xf>
    <xf numFmtId="0" fontId="16" fillId="0" borderId="45" xfId="0" applyFont="1" applyBorder="1" applyProtection="1">
      <protection hidden="1"/>
    </xf>
    <xf numFmtId="0" fontId="3" fillId="0" borderId="45" xfId="0" applyFont="1" applyBorder="1" applyAlignment="1" applyProtection="1">
      <protection hidden="1"/>
    </xf>
    <xf numFmtId="0" fontId="9" fillId="0" borderId="45" xfId="0" applyFont="1" applyBorder="1" applyAlignment="1" applyProtection="1">
      <alignment horizontal="left" vertical="center"/>
      <protection hidden="1"/>
    </xf>
    <xf numFmtId="0" fontId="3" fillId="0" borderId="50" xfId="0" applyFont="1" applyBorder="1" applyAlignment="1" applyProtection="1">
      <protection hidden="1"/>
    </xf>
    <xf numFmtId="0" fontId="35" fillId="0" borderId="51" xfId="0" applyFont="1" applyBorder="1" applyAlignment="1" applyProtection="1">
      <alignment horizontal="left" vertical="center" wrapText="1"/>
      <protection hidden="1"/>
    </xf>
    <xf numFmtId="0" fontId="6" fillId="0" borderId="45" xfId="0" applyFont="1" applyBorder="1" applyAlignment="1" applyProtection="1">
      <protection hidden="1"/>
    </xf>
    <xf numFmtId="0" fontId="35" fillId="0" borderId="52" xfId="0" applyFont="1" applyBorder="1" applyAlignment="1" applyProtection="1">
      <alignment horizontal="left" vertical="center" wrapText="1"/>
      <protection hidden="1"/>
    </xf>
    <xf numFmtId="0" fontId="6" fillId="0" borderId="45" xfId="0" applyFont="1" applyBorder="1" applyProtection="1">
      <protection hidden="1"/>
    </xf>
    <xf numFmtId="0" fontId="6" fillId="0" borderId="45" xfId="0" applyFont="1" applyBorder="1" applyAlignment="1" applyProtection="1">
      <alignment vertical="top"/>
      <protection hidden="1"/>
    </xf>
    <xf numFmtId="0" fontId="16" fillId="0" borderId="48" xfId="0" applyFont="1" applyBorder="1" applyProtection="1">
      <protection hidden="1"/>
    </xf>
    <xf numFmtId="0" fontId="2" fillId="0" borderId="45" xfId="0" applyFont="1" applyBorder="1" applyAlignment="1" applyProtection="1">
      <protection hidden="1"/>
    </xf>
    <xf numFmtId="0" fontId="10" fillId="0" borderId="45" xfId="0" applyFont="1" applyBorder="1" applyAlignment="1" applyProtection="1">
      <alignment horizontal="left" vertical="center"/>
      <protection hidden="1"/>
    </xf>
    <xf numFmtId="0" fontId="16" fillId="0" borderId="44" xfId="0" applyFont="1" applyBorder="1" applyProtection="1">
      <protection hidden="1"/>
    </xf>
    <xf numFmtId="0" fontId="16" fillId="0" borderId="53" xfId="0" applyFont="1" applyBorder="1" applyProtection="1">
      <protection hidden="1"/>
    </xf>
    <xf numFmtId="0" fontId="6" fillId="0" borderId="53" xfId="0" applyFont="1" applyBorder="1" applyAlignment="1" applyProtection="1">
      <alignment horizontal="right"/>
      <protection hidden="1"/>
    </xf>
    <xf numFmtId="0" fontId="6" fillId="0" borderId="53" xfId="0" applyFont="1" applyBorder="1" applyAlignment="1" applyProtection="1">
      <alignment horizontal="left" vertical="center"/>
      <protection hidden="1"/>
    </xf>
    <xf numFmtId="0" fontId="16" fillId="0" borderId="53" xfId="0" applyFont="1" applyFill="1" applyBorder="1" applyAlignment="1" applyProtection="1">
      <alignment wrapText="1"/>
      <protection hidden="1"/>
    </xf>
    <xf numFmtId="0" fontId="16" fillId="0" borderId="0" xfId="0" applyFont="1" applyFill="1" applyBorder="1" applyAlignment="1" applyProtection="1">
      <alignment wrapText="1"/>
      <protection hidden="1"/>
    </xf>
    <xf numFmtId="0" fontId="16" fillId="0" borderId="0" xfId="0" applyFont="1" applyAlignment="1" applyProtection="1">
      <alignment wrapText="1"/>
      <protection hidden="1"/>
    </xf>
    <xf numFmtId="0" fontId="16" fillId="0" borderId="0" xfId="0" applyFont="1" applyBorder="1" applyAlignment="1" applyProtection="1">
      <alignment vertical="center"/>
      <protection hidden="1"/>
    </xf>
    <xf numFmtId="0" fontId="16" fillId="0" borderId="0" xfId="0" applyFont="1" applyFill="1" applyProtection="1">
      <protection hidden="1"/>
    </xf>
    <xf numFmtId="0" fontId="12" fillId="0" borderId="54" xfId="0" applyFont="1" applyBorder="1" applyAlignment="1" applyProtection="1">
      <alignment horizontal="right"/>
      <protection hidden="1"/>
    </xf>
    <xf numFmtId="0" fontId="16" fillId="0" borderId="55" xfId="0" applyFont="1" applyBorder="1" applyAlignment="1" applyProtection="1">
      <alignment wrapText="1"/>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left"/>
      <protection hidden="1"/>
    </xf>
    <xf numFmtId="0" fontId="0" fillId="0" borderId="0" xfId="0" applyBorder="1" applyAlignment="1" applyProtection="1">
      <protection hidden="1"/>
    </xf>
    <xf numFmtId="0" fontId="0" fillId="0" borderId="56" xfId="0" applyBorder="1" applyAlignment="1" applyProtection="1">
      <protection hidden="1"/>
    </xf>
    <xf numFmtId="0" fontId="4" fillId="0" borderId="57" xfId="0" applyFont="1" applyBorder="1" applyAlignment="1" applyProtection="1">
      <alignment horizontal="left" wrapText="1"/>
      <protection hidden="1"/>
    </xf>
    <xf numFmtId="0" fontId="16" fillId="0" borderId="0" xfId="0" applyFont="1" applyBorder="1" applyAlignment="1" applyProtection="1">
      <alignment wrapText="1"/>
      <protection hidden="1"/>
    </xf>
    <xf numFmtId="0" fontId="4" fillId="0" borderId="44" xfId="0" applyFont="1" applyBorder="1" applyAlignment="1" applyProtection="1">
      <alignment horizontal="right"/>
      <protection hidden="1"/>
    </xf>
    <xf numFmtId="0" fontId="16" fillId="0" borderId="0" xfId="0" applyFont="1" applyBorder="1" applyProtection="1">
      <protection hidden="1"/>
    </xf>
    <xf numFmtId="0" fontId="16" fillId="0" borderId="58" xfId="0" applyFont="1" applyBorder="1" applyProtection="1">
      <protection hidden="1"/>
    </xf>
    <xf numFmtId="0" fontId="4" fillId="0" borderId="59" xfId="0" applyFont="1" applyBorder="1" applyAlignment="1" applyProtection="1">
      <alignment horizontal="left" wrapText="1"/>
      <protection hidden="1"/>
    </xf>
    <xf numFmtId="0" fontId="35" fillId="0" borderId="60" xfId="0" applyFont="1" applyBorder="1" applyAlignment="1" applyProtection="1">
      <alignment horizontal="left" vertical="center" wrapText="1"/>
      <protection hidden="1"/>
    </xf>
    <xf numFmtId="0" fontId="17" fillId="0" borderId="0" xfId="0" applyFont="1" applyProtection="1">
      <protection hidden="1"/>
    </xf>
    <xf numFmtId="0" fontId="4" fillId="0" borderId="0" xfId="0" applyFont="1" applyAlignment="1" applyProtection="1">
      <protection hidden="1"/>
    </xf>
    <xf numFmtId="0" fontId="4" fillId="0" borderId="0" xfId="0" applyFont="1" applyProtection="1">
      <protection hidden="1"/>
    </xf>
    <xf numFmtId="0" fontId="16" fillId="0" borderId="0" xfId="0" applyFont="1" applyAlignment="1" applyProtection="1">
      <protection hidden="1"/>
    </xf>
    <xf numFmtId="0" fontId="20" fillId="0" borderId="0" xfId="0" applyFont="1" applyProtection="1">
      <protection hidden="1"/>
    </xf>
    <xf numFmtId="0" fontId="1" fillId="0" borderId="0" xfId="0" applyFont="1" applyProtection="1">
      <protection hidden="1"/>
    </xf>
    <xf numFmtId="14" fontId="20" fillId="0" borderId="0" xfId="0" applyNumberFormat="1" applyFont="1" applyBorder="1" applyAlignment="1" applyProtection="1">
      <alignment horizontal="left"/>
      <protection hidden="1"/>
    </xf>
    <xf numFmtId="0" fontId="1" fillId="0" borderId="0" xfId="0" applyFont="1" applyFill="1" applyBorder="1" applyProtection="1">
      <protection hidden="1"/>
    </xf>
    <xf numFmtId="0" fontId="20" fillId="0" borderId="0" xfId="0" applyFont="1" applyBorder="1" applyAlignment="1" applyProtection="1">
      <alignment horizontal="left"/>
      <protection hidden="1"/>
    </xf>
    <xf numFmtId="0" fontId="30" fillId="0" borderId="61" xfId="0" applyFont="1" applyFill="1" applyBorder="1" applyAlignment="1" applyProtection="1">
      <alignment horizontal="left"/>
      <protection hidden="1"/>
    </xf>
    <xf numFmtId="0" fontId="15" fillId="0" borderId="0" xfId="0" applyFont="1" applyBorder="1" applyAlignment="1" applyProtection="1">
      <alignment horizontal="left"/>
      <protection hidden="1"/>
    </xf>
    <xf numFmtId="0" fontId="1" fillId="0" borderId="9" xfId="0" applyFont="1" applyBorder="1" applyAlignment="1" applyProtection="1">
      <alignment vertical="top"/>
      <protection hidden="1"/>
    </xf>
    <xf numFmtId="0" fontId="0" fillId="0" borderId="9" xfId="0" applyBorder="1" applyAlignment="1" applyProtection="1">
      <alignment vertical="top"/>
      <protection hidden="1"/>
    </xf>
    <xf numFmtId="0" fontId="20" fillId="0" borderId="0" xfId="0" applyFont="1" applyAlignment="1" applyProtection="1">
      <protection hidden="1"/>
    </xf>
    <xf numFmtId="0" fontId="37" fillId="0" borderId="0" xfId="0" applyFont="1" applyFill="1" applyBorder="1" applyProtection="1">
      <protection hidden="1"/>
    </xf>
    <xf numFmtId="0" fontId="0" fillId="0" borderId="44" xfId="0" applyBorder="1" applyAlignment="1" applyProtection="1">
      <alignment vertical="center"/>
      <protection locked="0"/>
    </xf>
    <xf numFmtId="0" fontId="0" fillId="0" borderId="44" xfId="0" applyBorder="1" applyAlignment="1" applyProtection="1">
      <alignment horizontal="left" vertical="center"/>
      <protection locked="0"/>
    </xf>
    <xf numFmtId="0" fontId="6" fillId="3" borderId="62" xfId="0" applyFont="1" applyFill="1" applyBorder="1" applyAlignment="1" applyProtection="1">
      <alignment horizontal="center" vertical="top" wrapText="1"/>
      <protection locked="0"/>
    </xf>
    <xf numFmtId="0" fontId="6" fillId="3" borderId="63" xfId="0" applyFont="1" applyFill="1" applyBorder="1" applyAlignment="1" applyProtection="1">
      <alignment horizontal="center" vertical="top" wrapText="1"/>
      <protection locked="0"/>
    </xf>
    <xf numFmtId="0" fontId="6" fillId="3" borderId="64" xfId="0" applyFont="1" applyFill="1" applyBorder="1" applyAlignment="1" applyProtection="1">
      <alignment horizontal="centerContinuous" vertical="top"/>
      <protection locked="0"/>
    </xf>
    <xf numFmtId="0" fontId="6" fillId="3" borderId="65" xfId="0" applyFont="1" applyFill="1" applyBorder="1" applyAlignment="1" applyProtection="1">
      <alignment horizontal="center" vertical="top" wrapText="1"/>
      <protection locked="0"/>
    </xf>
    <xf numFmtId="0" fontId="6" fillId="3" borderId="43" xfId="0" applyFont="1" applyFill="1" applyBorder="1" applyAlignment="1" applyProtection="1">
      <alignment horizontal="center" vertical="top" wrapText="1"/>
      <protection locked="0"/>
    </xf>
    <xf numFmtId="0" fontId="6" fillId="3" borderId="66" xfId="0" applyFont="1" applyFill="1" applyBorder="1" applyAlignment="1" applyProtection="1">
      <alignment horizontal="centerContinuous" vertical="top"/>
      <protection locked="0"/>
    </xf>
    <xf numFmtId="0" fontId="1" fillId="3" borderId="65" xfId="0" applyFont="1" applyFill="1" applyBorder="1" applyAlignment="1" applyProtection="1">
      <alignment horizontal="center" vertical="top" wrapText="1"/>
      <protection locked="0"/>
    </xf>
    <xf numFmtId="0" fontId="1" fillId="3" borderId="43" xfId="0" applyFont="1" applyFill="1" applyBorder="1" applyAlignment="1" applyProtection="1">
      <alignment horizontal="center" vertical="top" wrapText="1"/>
      <protection locked="0"/>
    </xf>
    <xf numFmtId="0" fontId="1" fillId="3" borderId="66" xfId="0" applyFont="1" applyFill="1" applyBorder="1" applyAlignment="1" applyProtection="1">
      <alignment horizontal="center" vertical="top" wrapText="1"/>
      <protection locked="0"/>
    </xf>
    <xf numFmtId="0" fontId="1" fillId="4" borderId="65" xfId="0" applyFont="1" applyFill="1" applyBorder="1" applyAlignment="1" applyProtection="1">
      <alignment horizontal="center" vertical="top" wrapText="1"/>
      <protection locked="0"/>
    </xf>
    <xf numFmtId="0" fontId="1" fillId="4" borderId="43" xfId="0" applyFont="1" applyFill="1" applyBorder="1" applyAlignment="1" applyProtection="1">
      <alignment horizontal="center" vertical="top" wrapText="1"/>
      <protection locked="0"/>
    </xf>
    <xf numFmtId="0" fontId="1" fillId="4" borderId="66" xfId="0" applyFont="1" applyFill="1" applyBorder="1" applyAlignment="1" applyProtection="1">
      <alignment horizontal="center" vertical="top" wrapText="1"/>
      <protection locked="0"/>
    </xf>
    <xf numFmtId="0" fontId="1" fillId="0" borderId="67" xfId="0" applyFont="1" applyBorder="1" applyAlignment="1" applyProtection="1">
      <alignment horizontal="center" vertical="top" wrapText="1"/>
      <protection locked="0"/>
    </xf>
    <xf numFmtId="0" fontId="1" fillId="0" borderId="68" xfId="0" applyFont="1" applyBorder="1" applyAlignment="1" applyProtection="1">
      <alignment horizontal="center" vertical="top" wrapText="1"/>
      <protection locked="0"/>
    </xf>
    <xf numFmtId="0" fontId="6" fillId="0" borderId="69" xfId="0" applyFont="1" applyBorder="1" applyAlignment="1" applyProtection="1">
      <alignment horizontal="centerContinuous" vertical="top"/>
      <protection locked="0"/>
    </xf>
    <xf numFmtId="0" fontId="16" fillId="0" borderId="67" xfId="0" applyFont="1" applyBorder="1" applyAlignment="1" applyProtection="1">
      <alignment horizontal="center" vertical="top" wrapText="1"/>
      <protection locked="0"/>
    </xf>
    <xf numFmtId="0" fontId="16" fillId="0" borderId="68" xfId="0" applyFont="1" applyBorder="1" applyAlignment="1" applyProtection="1">
      <alignment horizontal="center" vertical="top" wrapText="1"/>
      <protection locked="0"/>
    </xf>
    <xf numFmtId="0" fontId="40" fillId="0" borderId="70" xfId="9" applyFont="1" applyBorder="1" applyAlignment="1" applyProtection="1">
      <alignment horizontal="left" vertical="center" wrapText="1"/>
      <protection locked="0"/>
    </xf>
    <xf numFmtId="0" fontId="40" fillId="0" borderId="17" xfId="9" applyFont="1" applyBorder="1" applyAlignment="1" applyProtection="1">
      <alignment horizontal="left" vertical="center" wrapText="1"/>
      <protection locked="0"/>
    </xf>
    <xf numFmtId="0" fontId="40" fillId="0" borderId="71" xfId="9" applyFont="1" applyBorder="1" applyAlignment="1" applyProtection="1">
      <alignment horizontal="left" vertical="center" wrapText="1"/>
      <protection locked="0"/>
    </xf>
    <xf numFmtId="0" fontId="40" fillId="0" borderId="72" xfId="9" applyFont="1" applyBorder="1" applyAlignment="1" applyProtection="1">
      <alignment horizontal="left" vertical="center" wrapText="1"/>
      <protection locked="0"/>
    </xf>
    <xf numFmtId="0" fontId="40" fillId="0" borderId="60" xfId="9" applyFont="1" applyBorder="1" applyAlignment="1" applyProtection="1">
      <alignment horizontal="left" vertical="center" wrapText="1"/>
      <protection locked="0"/>
    </xf>
    <xf numFmtId="0" fontId="42" fillId="0" borderId="0" xfId="0" applyFont="1" applyFill="1" applyAlignment="1" applyProtection="1">
      <alignment horizontal="right" vertical="top"/>
    </xf>
    <xf numFmtId="0" fontId="43" fillId="0" borderId="0" xfId="0" applyFont="1" applyFill="1" applyAlignment="1" applyProtection="1">
      <alignment horizontal="right" vertical="top"/>
    </xf>
    <xf numFmtId="0" fontId="2" fillId="0" borderId="80" xfId="0" applyFont="1" applyFill="1" applyBorder="1" applyAlignment="1">
      <alignment horizontal="center" vertical="top" wrapText="1"/>
    </xf>
    <xf numFmtId="0" fontId="27" fillId="0" borderId="81" xfId="0" applyFont="1" applyFill="1" applyBorder="1" applyAlignment="1">
      <alignment horizontal="center" vertical="top" wrapText="1"/>
    </xf>
    <xf numFmtId="0" fontId="2" fillId="0" borderId="81" xfId="0" applyFont="1" applyFill="1" applyBorder="1" applyAlignment="1">
      <alignment vertical="top" wrapText="1"/>
    </xf>
    <xf numFmtId="0" fontId="2" fillId="0" borderId="81" xfId="0" applyFont="1" applyFill="1" applyBorder="1" applyAlignment="1">
      <alignment horizontal="center" vertical="top" wrapText="1"/>
    </xf>
    <xf numFmtId="0" fontId="2" fillId="0" borderId="82" xfId="0" applyFont="1" applyFill="1" applyBorder="1" applyAlignment="1">
      <alignment horizontal="center" vertical="top" wrapText="1"/>
    </xf>
    <xf numFmtId="0" fontId="5" fillId="0" borderId="83" xfId="0" applyFont="1" applyFill="1" applyBorder="1" applyAlignment="1">
      <alignment horizontal="center" wrapText="1"/>
    </xf>
    <xf numFmtId="0" fontId="5" fillId="0" borderId="84" xfId="0" applyFont="1" applyFill="1" applyBorder="1" applyAlignment="1">
      <alignment horizontal="center" wrapText="1"/>
    </xf>
    <xf numFmtId="0" fontId="22" fillId="0" borderId="85" xfId="0" applyFont="1" applyFill="1" applyBorder="1" applyAlignment="1">
      <alignment horizontal="center" vertical="top" wrapText="1"/>
    </xf>
    <xf numFmtId="0" fontId="5" fillId="0" borderId="85" xfId="0" applyFont="1" applyFill="1" applyBorder="1" applyAlignment="1">
      <alignment vertical="top" wrapText="1"/>
    </xf>
    <xf numFmtId="0" fontId="5" fillId="0" borderId="85" xfId="0" applyFont="1" applyFill="1" applyBorder="1" applyAlignment="1">
      <alignment horizontal="center" vertical="top" wrapText="1"/>
    </xf>
    <xf numFmtId="0" fontId="5" fillId="0" borderId="86" xfId="0" applyFont="1" applyFill="1" applyBorder="1" applyAlignment="1">
      <alignment horizontal="center" wrapText="1"/>
    </xf>
    <xf numFmtId="0" fontId="0" fillId="0" borderId="49" xfId="0" applyFill="1" applyBorder="1" applyAlignment="1">
      <alignment horizontal="center" vertical="center"/>
    </xf>
    <xf numFmtId="0" fontId="0" fillId="0" borderId="87" xfId="0" applyFill="1" applyBorder="1" applyAlignment="1">
      <alignment horizontal="center" vertical="center"/>
    </xf>
    <xf numFmtId="0" fontId="0" fillId="0" borderId="0" xfId="0" applyAlignment="1">
      <alignment horizontal="center" vertical="center"/>
    </xf>
    <xf numFmtId="0" fontId="0" fillId="0" borderId="0" xfId="0" applyAlignment="1" applyProtection="1">
      <alignment horizontal="left"/>
    </xf>
    <xf numFmtId="0" fontId="3" fillId="0" borderId="88" xfId="0" applyFont="1" applyFill="1" applyBorder="1" applyAlignment="1">
      <alignment horizontal="center" vertical="center"/>
    </xf>
    <xf numFmtId="0" fontId="42" fillId="0" borderId="42" xfId="0" applyFont="1" applyBorder="1" applyAlignment="1" applyProtection="1">
      <alignment horizontal="right" vertical="top"/>
      <protection hidden="1"/>
    </xf>
    <xf numFmtId="0" fontId="43" fillId="0" borderId="0" xfId="0" applyFont="1" applyBorder="1" applyAlignment="1" applyProtection="1">
      <alignment horizontal="right" vertical="top"/>
      <protection hidden="1"/>
    </xf>
    <xf numFmtId="0" fontId="3" fillId="0" borderId="44" xfId="0" applyFont="1" applyBorder="1" applyAlignment="1" applyProtection="1">
      <alignment vertical="center"/>
    </xf>
    <xf numFmtId="0" fontId="0" fillId="0" borderId="44" xfId="0" applyBorder="1" applyAlignment="1" applyProtection="1"/>
    <xf numFmtId="0" fontId="46" fillId="0" borderId="0" xfId="0" applyFont="1" applyAlignment="1">
      <alignment vertical="top" wrapText="1"/>
    </xf>
    <xf numFmtId="0" fontId="6" fillId="0" borderId="90"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16" fillId="0" borderId="52" xfId="0" applyFont="1" applyFill="1" applyBorder="1" applyAlignment="1" applyProtection="1">
      <alignment wrapText="1"/>
    </xf>
    <xf numFmtId="0" fontId="0" fillId="0" borderId="93" xfId="0" applyFill="1" applyBorder="1" applyAlignment="1" applyProtection="1">
      <alignment vertical="top" wrapText="1"/>
    </xf>
    <xf numFmtId="0" fontId="0" fillId="0" borderId="0" xfId="0" applyFill="1" applyBorder="1" applyAlignment="1" applyProtection="1">
      <alignment vertical="top" wrapText="1"/>
    </xf>
    <xf numFmtId="0" fontId="0" fillId="0" borderId="77" xfId="0" applyFill="1" applyBorder="1" applyAlignment="1" applyProtection="1">
      <alignment vertical="top" wrapText="1"/>
    </xf>
    <xf numFmtId="0" fontId="19" fillId="0" borderId="0" xfId="0" applyFont="1" applyBorder="1" applyAlignment="1" applyProtection="1">
      <alignment wrapText="1"/>
    </xf>
    <xf numFmtId="0" fontId="21" fillId="0" borderId="0" xfId="0" applyFont="1" applyBorder="1" applyAlignment="1" applyProtection="1">
      <alignment vertical="top" wrapText="1"/>
    </xf>
    <xf numFmtId="0" fontId="48" fillId="0" borderId="0" xfId="0" applyFont="1" applyAlignment="1">
      <alignment vertical="top" wrapText="1"/>
    </xf>
    <xf numFmtId="0" fontId="47" fillId="0" borderId="0" xfId="0" applyFont="1"/>
    <xf numFmtId="0" fontId="50" fillId="0" borderId="0" xfId="0" applyFont="1" applyBorder="1" applyAlignment="1" applyProtection="1">
      <alignment vertical="top"/>
      <protection hidden="1"/>
    </xf>
    <xf numFmtId="0" fontId="50" fillId="0" borderId="0" xfId="0" applyFont="1" applyBorder="1" applyAlignment="1" applyProtection="1">
      <alignment vertical="top"/>
      <protection locked="0" hidden="1"/>
    </xf>
    <xf numFmtId="0" fontId="0" fillId="0" borderId="0" xfId="0" applyBorder="1" applyAlignment="1" applyProtection="1">
      <alignment vertical="center"/>
      <protection hidden="1"/>
    </xf>
    <xf numFmtId="0" fontId="12" fillId="0" borderId="56" xfId="0" applyFont="1" applyBorder="1" applyAlignment="1" applyProtection="1">
      <alignment horizontal="right"/>
      <protection hidden="1"/>
    </xf>
    <xf numFmtId="0" fontId="16" fillId="0" borderId="57" xfId="0" applyFont="1" applyBorder="1" applyAlignment="1" applyProtection="1">
      <alignment wrapText="1"/>
      <protection hidden="1"/>
    </xf>
    <xf numFmtId="0" fontId="35" fillId="0" borderId="0" xfId="0" applyFont="1" applyBorder="1" applyAlignment="1" applyProtection="1">
      <alignment horizontal="left" vertical="center" wrapText="1"/>
      <protection hidden="1"/>
    </xf>
    <xf numFmtId="0" fontId="16" fillId="0" borderId="0" xfId="0" applyFont="1" applyBorder="1" applyAlignment="1" applyProtection="1">
      <alignment wrapText="1"/>
    </xf>
    <xf numFmtId="0" fontId="51" fillId="0" borderId="52" xfId="0" applyFont="1" applyBorder="1" applyAlignment="1" applyProtection="1">
      <alignment horizontal="left" vertical="center" wrapText="1"/>
      <protection hidden="1"/>
    </xf>
    <xf numFmtId="0" fontId="3" fillId="5" borderId="74" xfId="0" applyFont="1" applyFill="1" applyBorder="1" applyAlignment="1" applyProtection="1">
      <alignment horizontal="left"/>
      <protection locked="0"/>
    </xf>
    <xf numFmtId="49" fontId="6" fillId="0" borderId="93" xfId="0" applyNumberFormat="1"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0" fontId="0" fillId="0" borderId="77" xfId="0" applyFill="1" applyBorder="1" applyAlignment="1" applyProtection="1">
      <alignment horizontal="left" vertical="top" wrapText="1"/>
    </xf>
    <xf numFmtId="0" fontId="10" fillId="0" borderId="0" xfId="0" applyFont="1" applyFill="1" applyBorder="1" applyAlignment="1" applyProtection="1">
      <alignment horizontal="center" vertical="center"/>
      <protection hidden="1"/>
    </xf>
    <xf numFmtId="0" fontId="40" fillId="0" borderId="0" xfId="9" applyFont="1" applyBorder="1" applyAlignment="1" applyProtection="1">
      <alignment horizontal="left" vertical="center" wrapText="1"/>
      <protection hidden="1"/>
    </xf>
    <xf numFmtId="14" fontId="3" fillId="5" borderId="73" xfId="0" applyNumberFormat="1" applyFont="1" applyFill="1" applyBorder="1" applyAlignment="1" applyProtection="1">
      <alignment horizontal="left"/>
      <protection locked="0"/>
    </xf>
    <xf numFmtId="0" fontId="38" fillId="5" borderId="70" xfId="0" applyFont="1" applyFill="1" applyBorder="1" applyAlignment="1" applyProtection="1">
      <alignment horizontal="center" vertical="center"/>
      <protection locked="0"/>
    </xf>
    <xf numFmtId="0" fontId="38" fillId="5" borderId="17" xfId="0" applyFont="1" applyFill="1" applyBorder="1" applyAlignment="1" applyProtection="1">
      <alignment horizontal="center" vertical="center"/>
      <protection locked="0"/>
    </xf>
    <xf numFmtId="0" fontId="10" fillId="5" borderId="97" xfId="0" applyFont="1" applyFill="1" applyBorder="1" applyAlignment="1" applyProtection="1">
      <alignment horizontal="center" vertical="center"/>
      <protection locked="0"/>
    </xf>
    <xf numFmtId="3" fontId="10" fillId="5" borderId="78" xfId="0" applyNumberFormat="1" applyFont="1" applyFill="1" applyBorder="1" applyAlignment="1" applyProtection="1">
      <alignment horizontal="center" vertical="center"/>
      <protection locked="0"/>
    </xf>
    <xf numFmtId="0" fontId="10" fillId="5" borderId="70" xfId="0" applyFont="1" applyFill="1" applyBorder="1" applyAlignment="1" applyProtection="1">
      <alignment horizontal="center" vertical="center"/>
      <protection locked="0"/>
    </xf>
    <xf numFmtId="0" fontId="38" fillId="5" borderId="98" xfId="0" applyFont="1" applyFill="1" applyBorder="1" applyAlignment="1" applyProtection="1">
      <alignment horizontal="center" vertical="center"/>
      <protection locked="0"/>
    </xf>
    <xf numFmtId="0" fontId="38" fillId="5" borderId="95" xfId="0" applyFont="1" applyFill="1" applyBorder="1" applyAlignment="1" applyProtection="1">
      <alignment horizontal="center" vertical="center"/>
      <protection locked="0"/>
    </xf>
    <xf numFmtId="0" fontId="38" fillId="5" borderId="51" xfId="0" applyFont="1" applyFill="1" applyBorder="1" applyAlignment="1" applyProtection="1">
      <alignment horizontal="center" vertical="center"/>
      <protection locked="0"/>
    </xf>
    <xf numFmtId="0" fontId="38" fillId="5" borderId="52" xfId="0" applyFont="1" applyFill="1" applyBorder="1" applyAlignment="1" applyProtection="1">
      <alignment horizontal="center" vertical="center"/>
      <protection locked="0"/>
    </xf>
    <xf numFmtId="0" fontId="38" fillId="5" borderId="24" xfId="0" applyFont="1" applyFill="1" applyBorder="1" applyAlignment="1" applyProtection="1">
      <alignment horizontal="center" vertical="center"/>
      <protection locked="0"/>
    </xf>
    <xf numFmtId="0" fontId="38" fillId="5" borderId="13" xfId="0" applyFont="1" applyFill="1" applyBorder="1" applyAlignment="1" applyProtection="1">
      <alignment horizontal="center" vertical="center"/>
      <protection locked="0"/>
    </xf>
    <xf numFmtId="0" fontId="40" fillId="0" borderId="0" xfId="9" applyFont="1" applyAlignment="1" applyProtection="1"/>
    <xf numFmtId="49" fontId="57" fillId="7" borderId="0" xfId="0" applyNumberFormat="1" applyFont="1" applyFill="1" applyBorder="1" applyAlignment="1" applyProtection="1">
      <alignment horizontal="left" vertical="center"/>
    </xf>
    <xf numFmtId="0" fontId="57" fillId="7" borderId="0" xfId="0" applyFont="1" applyFill="1" applyBorder="1" applyAlignment="1" applyProtection="1">
      <alignment horizontal="left" vertical="center"/>
    </xf>
    <xf numFmtId="0" fontId="57" fillId="7" borderId="0" xfId="0" applyFont="1" applyFill="1" applyBorder="1" applyAlignment="1" applyProtection="1">
      <alignment horizontal="left" vertical="center" wrapText="1"/>
    </xf>
    <xf numFmtId="49" fontId="57" fillId="7" borderId="10" xfId="0" applyNumberFormat="1" applyFont="1" applyFill="1" applyBorder="1" applyAlignment="1" applyProtection="1">
      <alignment horizontal="left" vertical="center"/>
    </xf>
    <xf numFmtId="0" fontId="57" fillId="7" borderId="118" xfId="0" applyFont="1" applyFill="1" applyBorder="1" applyAlignment="1" applyProtection="1">
      <alignment horizontal="left" vertical="center"/>
    </xf>
    <xf numFmtId="0" fontId="57" fillId="7" borderId="118" xfId="0" applyFont="1" applyFill="1" applyBorder="1" applyAlignment="1" applyProtection="1">
      <alignment horizontal="left" vertical="center" wrapText="1"/>
    </xf>
    <xf numFmtId="0" fontId="57" fillId="7" borderId="46" xfId="0" applyFont="1" applyFill="1" applyBorder="1" applyAlignment="1" applyProtection="1">
      <alignment horizontal="left" vertical="center"/>
    </xf>
    <xf numFmtId="0" fontId="0" fillId="0" borderId="46" xfId="0" applyBorder="1" applyAlignment="1">
      <alignment horizontal="left" vertical="center"/>
    </xf>
    <xf numFmtId="0" fontId="4" fillId="0" borderId="118" xfId="0" applyFont="1" applyBorder="1" applyAlignment="1" applyProtection="1">
      <alignment horizontal="center" vertical="center"/>
      <protection hidden="1"/>
    </xf>
    <xf numFmtId="3" fontId="57" fillId="7" borderId="0" xfId="0" applyNumberFormat="1" applyFont="1" applyFill="1" applyBorder="1" applyAlignment="1" applyProtection="1">
      <alignment horizontal="center" vertical="center"/>
    </xf>
    <xf numFmtId="166" fontId="57" fillId="7" borderId="0" xfId="0" applyNumberFormat="1" applyFont="1" applyFill="1" applyBorder="1" applyAlignment="1" applyProtection="1">
      <alignment horizontal="left" vertical="center" wrapText="1"/>
    </xf>
    <xf numFmtId="166" fontId="57" fillId="7" borderId="0" xfId="0" applyNumberFormat="1" applyFont="1" applyFill="1" applyBorder="1" applyAlignment="1" applyProtection="1">
      <alignment horizontal="center" vertical="center" wrapText="1"/>
    </xf>
    <xf numFmtId="166" fontId="57" fillId="7" borderId="0" xfId="0" applyNumberFormat="1" applyFont="1" applyFill="1" applyBorder="1" applyAlignment="1" applyProtection="1">
      <alignment horizontal="center" vertical="center"/>
    </xf>
    <xf numFmtId="0" fontId="1" fillId="7" borderId="0" xfId="0" applyFont="1" applyFill="1" applyBorder="1" applyAlignment="1" applyProtection="1">
      <alignment horizontal="left" vertical="center" wrapText="1"/>
    </xf>
    <xf numFmtId="0" fontId="57" fillId="7" borderId="0" xfId="0" applyFont="1" applyFill="1" applyBorder="1" applyAlignment="1" applyProtection="1">
      <alignment horizontal="center" vertical="center"/>
    </xf>
    <xf numFmtId="0" fontId="55" fillId="0" borderId="0" xfId="0" applyFont="1" applyAlignment="1" applyProtection="1">
      <alignment horizontal="left"/>
    </xf>
    <xf numFmtId="0" fontId="0" fillId="0" borderId="0" xfId="0" applyAlignment="1" applyProtection="1">
      <alignment horizontal="left" wrapText="1"/>
    </xf>
    <xf numFmtId="49" fontId="55" fillId="0" borderId="0" xfId="0" applyNumberFormat="1" applyFont="1" applyProtection="1"/>
    <xf numFmtId="0" fontId="1" fillId="0" borderId="0" xfId="0" applyFont="1" applyAlignment="1" applyProtection="1">
      <alignment horizontal="right"/>
    </xf>
    <xf numFmtId="3" fontId="0" fillId="7" borderId="0" xfId="0" applyNumberFormat="1" applyFill="1" applyBorder="1" applyAlignment="1" applyProtection="1">
      <alignment horizontal="center" vertical="center"/>
    </xf>
    <xf numFmtId="0" fontId="0" fillId="7" borderId="0" xfId="0" applyFill="1" applyBorder="1" applyAlignment="1" applyProtection="1">
      <alignment horizontal="left" vertical="center"/>
    </xf>
    <xf numFmtId="166" fontId="0" fillId="7" borderId="0" xfId="0" applyNumberFormat="1" applyFill="1" applyBorder="1" applyAlignment="1" applyProtection="1">
      <alignment horizontal="left" vertical="center" wrapText="1"/>
    </xf>
    <xf numFmtId="166" fontId="0" fillId="7" borderId="0" xfId="0" applyNumberFormat="1" applyFill="1" applyBorder="1" applyAlignment="1" applyProtection="1">
      <alignment horizontal="center" vertical="center" wrapText="1"/>
    </xf>
    <xf numFmtId="0" fontId="0" fillId="7" borderId="0" xfId="0" applyFill="1" applyBorder="1" applyAlignment="1" applyProtection="1">
      <alignment horizontal="center" vertical="center"/>
    </xf>
    <xf numFmtId="0" fontId="0" fillId="7" borderId="0" xfId="0" applyFill="1" applyBorder="1" applyAlignment="1" applyProtection="1">
      <alignment horizontal="left" vertical="center" wrapText="1"/>
    </xf>
    <xf numFmtId="0" fontId="1" fillId="7" borderId="0" xfId="0" applyFont="1" applyFill="1" applyBorder="1" applyAlignment="1" applyProtection="1">
      <alignment horizontal="center" vertical="center"/>
    </xf>
    <xf numFmtId="0" fontId="56" fillId="7" borderId="0" xfId="0" applyFont="1" applyFill="1" applyBorder="1" applyAlignment="1" applyProtection="1">
      <alignment horizontal="center" vertical="center" wrapText="1"/>
    </xf>
    <xf numFmtId="0" fontId="1" fillId="7" borderId="0" xfId="0" applyFont="1" applyFill="1" applyBorder="1" applyAlignment="1" applyProtection="1">
      <alignment horizontal="left" vertical="center"/>
    </xf>
    <xf numFmtId="49" fontId="0" fillId="0" borderId="0" xfId="0" applyNumberFormat="1" applyProtection="1"/>
    <xf numFmtId="0" fontId="0" fillId="0" borderId="0" xfId="0"/>
    <xf numFmtId="0" fontId="1" fillId="0" borderId="4" xfId="0" applyFont="1" applyBorder="1"/>
    <xf numFmtId="0" fontId="1" fillId="0" borderId="1" xfId="0" applyFont="1" applyBorder="1" applyAlignment="1">
      <alignment vertical="top" wrapText="1"/>
    </xf>
    <xf numFmtId="0" fontId="13" fillId="0" borderId="10" xfId="9" applyBorder="1" applyAlignment="1" applyProtection="1">
      <alignment horizontal="left" vertical="center"/>
      <protection locked="0"/>
    </xf>
    <xf numFmtId="0" fontId="13" fillId="0" borderId="118" xfId="9" applyBorder="1" applyAlignment="1" applyProtection="1">
      <alignment horizontal="left" vertical="center"/>
      <protection locked="0"/>
    </xf>
    <xf numFmtId="0" fontId="6" fillId="0" borderId="115" xfId="0" applyFont="1" applyFill="1" applyBorder="1" applyAlignment="1" applyProtection="1">
      <alignment horizontal="left" wrapText="1"/>
      <protection hidden="1"/>
    </xf>
    <xf numFmtId="0" fontId="6" fillId="0" borderId="116" xfId="0" applyFont="1" applyFill="1" applyBorder="1" applyAlignment="1" applyProtection="1">
      <alignment horizontal="left" wrapText="1"/>
      <protection hidden="1"/>
    </xf>
    <xf numFmtId="0" fontId="7" fillId="0" borderId="99" xfId="0" applyFont="1" applyBorder="1" applyAlignment="1" applyProtection="1">
      <alignment horizontal="center" wrapText="1"/>
      <protection locked="0"/>
    </xf>
    <xf numFmtId="0" fontId="7" fillId="0" borderId="91" xfId="0" applyFont="1" applyBorder="1" applyAlignment="1" applyProtection="1">
      <alignment horizontal="center" wrapText="1"/>
      <protection locked="0"/>
    </xf>
    <xf numFmtId="0" fontId="6" fillId="0" borderId="62" xfId="0" applyFont="1" applyBorder="1" applyAlignment="1" applyProtection="1">
      <alignment horizontal="left" vertical="top" wrapText="1"/>
      <protection locked="0"/>
    </xf>
    <xf numFmtId="0" fontId="7" fillId="0" borderId="89"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77"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0" fontId="7" fillId="0" borderId="90" xfId="0" applyFont="1" applyBorder="1" applyAlignment="1" applyProtection="1">
      <alignment horizontal="left" vertical="top" wrapText="1"/>
      <protection locked="0"/>
    </xf>
    <xf numFmtId="0" fontId="19" fillId="0" borderId="62" xfId="0" applyFont="1" applyBorder="1" applyAlignment="1" applyProtection="1">
      <alignment vertical="top" wrapText="1"/>
      <protection hidden="1"/>
    </xf>
    <xf numFmtId="0" fontId="19" fillId="0" borderId="89" xfId="0" applyFont="1" applyBorder="1" applyAlignment="1" applyProtection="1">
      <alignment vertical="top" wrapText="1"/>
      <protection hidden="1"/>
    </xf>
    <xf numFmtId="0" fontId="19" fillId="0" borderId="65" xfId="0" applyFont="1" applyBorder="1" applyAlignment="1" applyProtection="1">
      <alignment vertical="top" wrapText="1"/>
      <protection hidden="1"/>
    </xf>
    <xf numFmtId="0" fontId="19" fillId="0" borderId="77" xfId="0" applyFont="1" applyBorder="1" applyAlignment="1" applyProtection="1">
      <alignment vertical="top" wrapText="1"/>
      <protection hidden="1"/>
    </xf>
    <xf numFmtId="0" fontId="19" fillId="0" borderId="67" xfId="0" applyFont="1" applyBorder="1" applyAlignment="1" applyProtection="1">
      <alignment vertical="top" wrapText="1"/>
      <protection hidden="1"/>
    </xf>
    <xf numFmtId="0" fontId="19" fillId="0" borderId="90" xfId="0" applyFont="1" applyBorder="1" applyAlignment="1" applyProtection="1">
      <alignment vertical="top" wrapText="1"/>
      <protection hidden="1"/>
    </xf>
    <xf numFmtId="0" fontId="6" fillId="0" borderId="62" xfId="0" applyFont="1" applyBorder="1" applyAlignment="1" applyProtection="1">
      <alignment vertical="top" wrapText="1"/>
      <protection locked="0"/>
    </xf>
    <xf numFmtId="0" fontId="7" fillId="0" borderId="89" xfId="0" applyFont="1" applyBorder="1" applyAlignment="1" applyProtection="1">
      <alignment vertical="top" wrapText="1"/>
      <protection locked="0"/>
    </xf>
    <xf numFmtId="0" fontId="7" fillId="0" borderId="65" xfId="0" applyFont="1" applyBorder="1" applyAlignment="1" applyProtection="1">
      <alignment vertical="top" wrapText="1"/>
      <protection locked="0"/>
    </xf>
    <xf numFmtId="0" fontId="7" fillId="0" borderId="77" xfId="0" applyFont="1" applyBorder="1" applyAlignment="1" applyProtection="1">
      <alignment vertical="top" wrapText="1"/>
      <protection locked="0"/>
    </xf>
    <xf numFmtId="0" fontId="7" fillId="0" borderId="67" xfId="0" applyFont="1" applyBorder="1" applyAlignment="1" applyProtection="1">
      <alignment vertical="top" wrapText="1"/>
      <protection locked="0"/>
    </xf>
    <xf numFmtId="0" fontId="7" fillId="0" borderId="90" xfId="0" applyFont="1" applyBorder="1" applyAlignment="1" applyProtection="1">
      <alignment vertical="top" wrapText="1"/>
      <protection locked="0"/>
    </xf>
    <xf numFmtId="0" fontId="6" fillId="0" borderId="57" xfId="0" applyFont="1" applyBorder="1" applyAlignment="1" applyProtection="1">
      <alignment horizontal="center" textRotation="90"/>
      <protection hidden="1"/>
    </xf>
    <xf numFmtId="0" fontId="0" fillId="0" borderId="57" xfId="0" applyBorder="1" applyAlignment="1" applyProtection="1">
      <alignment horizontal="center" textRotation="90"/>
      <protection hidden="1"/>
    </xf>
    <xf numFmtId="0" fontId="0" fillId="0" borderId="59" xfId="0" applyBorder="1" applyAlignment="1" applyProtection="1">
      <alignment horizontal="center" textRotation="90"/>
      <protection hidden="1"/>
    </xf>
    <xf numFmtId="0" fontId="6" fillId="0" borderId="55" xfId="0" applyFont="1" applyBorder="1" applyAlignment="1" applyProtection="1">
      <alignment horizontal="center" vertical="top" wrapText="1"/>
      <protection hidden="1"/>
    </xf>
    <xf numFmtId="0" fontId="6" fillId="0" borderId="57" xfId="0" applyFont="1" applyBorder="1" applyAlignment="1" applyProtection="1">
      <alignment horizontal="center" vertical="top" wrapText="1"/>
      <protection hidden="1"/>
    </xf>
    <xf numFmtId="0" fontId="6" fillId="0" borderId="59" xfId="0" applyFont="1" applyBorder="1" applyAlignment="1" applyProtection="1">
      <alignment horizontal="center" vertical="top" wrapText="1"/>
      <protection hidden="1"/>
    </xf>
    <xf numFmtId="0" fontId="6" fillId="0" borderId="94" xfId="0" applyFont="1" applyFill="1" applyBorder="1" applyAlignment="1" applyProtection="1">
      <alignment horizontal="left" vertical="top" wrapText="1"/>
      <protection locked="0"/>
    </xf>
    <xf numFmtId="0" fontId="7" fillId="0" borderId="61" xfId="0" applyFont="1" applyFill="1" applyBorder="1" applyAlignment="1" applyProtection="1">
      <alignment horizontal="left" vertical="top" wrapText="1"/>
      <protection locked="0"/>
    </xf>
    <xf numFmtId="0" fontId="7" fillId="0" borderId="105" xfId="0" applyFont="1" applyBorder="1" applyAlignment="1" applyProtection="1">
      <alignment horizontal="left" vertical="top" wrapText="1"/>
      <protection locked="0"/>
    </xf>
    <xf numFmtId="49" fontId="6" fillId="0" borderId="106" xfId="0" applyNumberFormat="1" applyFont="1" applyFill="1" applyBorder="1" applyAlignment="1" applyProtection="1">
      <alignment horizontal="left" vertical="top" wrapText="1"/>
      <protection locked="0"/>
    </xf>
    <xf numFmtId="49" fontId="7" fillId="0" borderId="72" xfId="0" applyNumberFormat="1" applyFont="1" applyFill="1" applyBorder="1" applyAlignment="1" applyProtection="1">
      <alignment horizontal="left" vertical="top" wrapText="1"/>
      <protection locked="0"/>
    </xf>
    <xf numFmtId="0" fontId="7" fillId="0" borderId="107" xfId="0" applyFont="1" applyBorder="1" applyAlignment="1" applyProtection="1">
      <alignment horizontal="left" vertical="top" wrapText="1"/>
      <protection locked="0"/>
    </xf>
    <xf numFmtId="0" fontId="6" fillId="0" borderId="67" xfId="0" applyFont="1" applyBorder="1" applyAlignment="1" applyProtection="1">
      <alignment horizontal="center" vertical="top" wrapText="1"/>
      <protection hidden="1"/>
    </xf>
    <xf numFmtId="0" fontId="4" fillId="0" borderId="62" xfId="0" applyFont="1" applyBorder="1" applyAlignment="1" applyProtection="1">
      <alignment vertical="center" wrapText="1"/>
      <protection hidden="1"/>
    </xf>
    <xf numFmtId="0" fontId="4" fillId="0" borderId="53" xfId="0" applyFont="1" applyBorder="1" applyAlignment="1" applyProtection="1">
      <alignment vertical="center" wrapText="1"/>
      <protection hidden="1"/>
    </xf>
    <xf numFmtId="0" fontId="0" fillId="0" borderId="89" xfId="0" applyBorder="1" applyAlignment="1" applyProtection="1">
      <alignment vertical="center" wrapText="1"/>
      <protection hidden="1"/>
    </xf>
    <xf numFmtId="0" fontId="19" fillId="0" borderId="50" xfId="0" applyFont="1" applyBorder="1" applyAlignment="1" applyProtection="1">
      <alignment vertical="top" wrapText="1"/>
      <protection hidden="1"/>
    </xf>
    <xf numFmtId="0" fontId="19" fillId="0" borderId="45" xfId="0" applyFont="1" applyBorder="1" applyAlignment="1" applyProtection="1">
      <alignment vertical="top" wrapText="1"/>
      <protection hidden="1"/>
    </xf>
    <xf numFmtId="0" fontId="19" fillId="0" borderId="48" xfId="0" applyFont="1" applyBorder="1" applyAlignment="1" applyProtection="1">
      <alignment vertical="top" wrapText="1"/>
      <protection hidden="1"/>
    </xf>
    <xf numFmtId="0" fontId="7" fillId="0" borderId="53" xfId="0" applyFont="1" applyBorder="1" applyAlignment="1" applyProtection="1">
      <alignment horizontal="left" vertical="top" wrapText="1"/>
      <protection locked="0"/>
    </xf>
    <xf numFmtId="0" fontId="7" fillId="0" borderId="89" xfId="0" applyFont="1" applyBorder="1" applyAlignment="1" applyProtection="1">
      <alignment wrapText="1"/>
      <protection locked="0"/>
    </xf>
    <xf numFmtId="0" fontId="7" fillId="0" borderId="0" xfId="0" applyFont="1" applyBorder="1" applyAlignment="1" applyProtection="1">
      <alignment horizontal="left" vertical="top" wrapText="1"/>
      <protection locked="0"/>
    </xf>
    <xf numFmtId="0" fontId="7" fillId="0" borderId="77" xfId="0" applyFont="1" applyBorder="1" applyAlignment="1" applyProtection="1">
      <alignment wrapText="1"/>
      <protection locked="0"/>
    </xf>
    <xf numFmtId="0" fontId="7" fillId="0" borderId="42" xfId="0" applyFont="1" applyBorder="1" applyAlignment="1" applyProtection="1">
      <alignment horizontal="left" vertical="top" wrapText="1"/>
      <protection locked="0"/>
    </xf>
    <xf numFmtId="0" fontId="7" fillId="0" borderId="90" xfId="0" applyFont="1" applyBorder="1" applyAlignment="1" applyProtection="1">
      <alignment wrapText="1"/>
      <protection locked="0"/>
    </xf>
    <xf numFmtId="0" fontId="6" fillId="0" borderId="65" xfId="0" applyFont="1" applyBorder="1" applyAlignment="1" applyProtection="1">
      <alignment horizontal="center" wrapText="1"/>
      <protection hidden="1"/>
    </xf>
    <xf numFmtId="0" fontId="6" fillId="0" borderId="0" xfId="0" applyFont="1" applyBorder="1" applyAlignment="1" applyProtection="1">
      <alignment horizontal="center" wrapText="1"/>
      <protection hidden="1"/>
    </xf>
    <xf numFmtId="0" fontId="0" fillId="0" borderId="77" xfId="0" applyBorder="1" applyAlignment="1" applyProtection="1">
      <alignment horizontal="center" wrapText="1"/>
      <protection hidden="1"/>
    </xf>
    <xf numFmtId="0" fontId="10" fillId="0" borderId="65" xfId="0" applyFont="1" applyBorder="1" applyAlignment="1" applyProtection="1">
      <alignment horizontal="center" wrapText="1"/>
      <protection hidden="1"/>
    </xf>
    <xf numFmtId="0" fontId="10" fillId="0" borderId="0" xfId="0" applyFont="1" applyBorder="1" applyAlignment="1" applyProtection="1">
      <alignment horizontal="center" wrapText="1"/>
      <protection hidden="1"/>
    </xf>
    <xf numFmtId="0" fontId="10" fillId="0" borderId="67" xfId="0" applyFont="1" applyBorder="1" applyAlignment="1" applyProtection="1">
      <alignment horizontal="center" wrapText="1"/>
      <protection hidden="1"/>
    </xf>
    <xf numFmtId="0" fontId="10" fillId="0" borderId="42" xfId="0" applyFont="1" applyBorder="1" applyAlignment="1" applyProtection="1">
      <alignment horizontal="center" wrapText="1"/>
      <protection hidden="1"/>
    </xf>
    <xf numFmtId="0" fontId="0" fillId="0" borderId="90" xfId="0" applyBorder="1" applyAlignment="1" applyProtection="1">
      <alignment horizontal="center" wrapText="1"/>
      <protection hidden="1"/>
    </xf>
    <xf numFmtId="0" fontId="45" fillId="0" borderId="0" xfId="0" applyFont="1" applyAlignment="1">
      <alignment vertical="top" wrapText="1"/>
    </xf>
    <xf numFmtId="0" fontId="45" fillId="0" borderId="42" xfId="0" applyFont="1" applyBorder="1" applyAlignment="1">
      <alignment vertical="top" wrapText="1"/>
    </xf>
    <xf numFmtId="49" fontId="6" fillId="0" borderId="62" xfId="0" applyNumberFormat="1" applyFont="1" applyBorder="1" applyAlignment="1" applyProtection="1">
      <alignment horizontal="left" vertical="top" wrapText="1"/>
      <protection locked="0"/>
    </xf>
    <xf numFmtId="0" fontId="0" fillId="0" borderId="89" xfId="0" applyBorder="1" applyAlignment="1" applyProtection="1">
      <alignment horizontal="left" vertical="top" wrapText="1"/>
      <protection locked="0"/>
    </xf>
    <xf numFmtId="49" fontId="7" fillId="0" borderId="65" xfId="0" applyNumberFormat="1" applyFont="1"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4" fillId="0" borderId="10" xfId="0" applyFont="1" applyBorder="1" applyAlignment="1" applyProtection="1">
      <alignment vertical="center"/>
      <protection hidden="1"/>
    </xf>
    <xf numFmtId="0" fontId="0" fillId="0" borderId="46" xfId="0" applyBorder="1" applyAlignment="1" applyProtection="1">
      <alignment vertical="center"/>
      <protection hidden="1"/>
    </xf>
    <xf numFmtId="0" fontId="4" fillId="0" borderId="10" xfId="0" applyFont="1" applyBorder="1" applyAlignment="1" applyProtection="1">
      <alignment horizontal="left"/>
      <protection hidden="1"/>
    </xf>
    <xf numFmtId="0" fontId="0" fillId="0" borderId="44" xfId="0" applyBorder="1" applyAlignment="1" applyProtection="1">
      <alignment horizontal="left"/>
      <protection hidden="1"/>
    </xf>
    <xf numFmtId="0" fontId="11" fillId="0" borderId="45" xfId="0" applyFont="1" applyBorder="1" applyAlignment="1" applyProtection="1">
      <alignment horizontal="center" vertical="center" wrapText="1"/>
      <protection hidden="1"/>
    </xf>
    <xf numFmtId="0" fontId="0" fillId="0" borderId="45" xfId="0" applyBorder="1" applyAlignment="1" applyProtection="1">
      <protection hidden="1"/>
    </xf>
    <xf numFmtId="0" fontId="0" fillId="5" borderId="44" xfId="0" applyFill="1" applyBorder="1" applyAlignment="1" applyProtection="1">
      <alignment horizontal="center" vertical="center"/>
      <protection locked="0"/>
    </xf>
    <xf numFmtId="0" fontId="0" fillId="5" borderId="46" xfId="0" applyFill="1" applyBorder="1" applyAlignment="1" applyProtection="1">
      <alignment horizontal="center" vertical="center"/>
      <protection locked="0"/>
    </xf>
    <xf numFmtId="0" fontId="0" fillId="0" borderId="44" xfId="0" applyBorder="1" applyAlignment="1" applyProtection="1">
      <alignment vertical="center"/>
      <protection hidden="1"/>
    </xf>
    <xf numFmtId="0" fontId="4" fillId="0" borderId="10" xfId="0" applyFont="1"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0" fillId="0" borderId="0" xfId="0" applyAlignment="1" applyProtection="1">
      <alignment horizontal="center" wrapText="1"/>
      <protection hidden="1"/>
    </xf>
    <xf numFmtId="0" fontId="4" fillId="0" borderId="62" xfId="0" applyFont="1" applyBorder="1" applyAlignment="1" applyProtection="1">
      <alignment vertical="center"/>
      <protection hidden="1"/>
    </xf>
    <xf numFmtId="0" fontId="0" fillId="0" borderId="53" xfId="0" applyBorder="1" applyAlignment="1" applyProtection="1">
      <protection hidden="1"/>
    </xf>
    <xf numFmtId="0" fontId="0" fillId="0" borderId="89" xfId="0" applyBorder="1" applyAlignment="1" applyProtection="1">
      <protection hidden="1"/>
    </xf>
    <xf numFmtId="0" fontId="0" fillId="0" borderId="65" xfId="0" applyBorder="1" applyAlignment="1" applyProtection="1">
      <alignment horizontal="center" wrapText="1"/>
      <protection hidden="1"/>
    </xf>
    <xf numFmtId="0" fontId="0" fillId="0" borderId="67" xfId="0" applyBorder="1" applyAlignment="1" applyProtection="1">
      <alignment horizontal="center" wrapText="1"/>
      <protection hidden="1"/>
    </xf>
    <xf numFmtId="0" fontId="6" fillId="0" borderId="45" xfId="0" applyFont="1" applyBorder="1" applyAlignment="1" applyProtection="1">
      <alignment horizontal="center" wrapText="1"/>
      <protection hidden="1"/>
    </xf>
    <xf numFmtId="0" fontId="6" fillId="0" borderId="48" xfId="0" applyFont="1" applyBorder="1" applyAlignment="1" applyProtection="1">
      <alignment horizontal="center" wrapText="1"/>
      <protection hidden="1"/>
    </xf>
    <xf numFmtId="0" fontId="6" fillId="0" borderId="19" xfId="0" applyFont="1" applyBorder="1" applyAlignment="1" applyProtection="1">
      <alignment horizontal="left" vertical="center" wrapText="1"/>
      <protection hidden="1"/>
    </xf>
    <xf numFmtId="0" fontId="6" fillId="0" borderId="75" xfId="0" applyFont="1" applyBorder="1" applyAlignment="1" applyProtection="1">
      <alignment horizontal="left" vertical="center" wrapText="1"/>
      <protection hidden="1"/>
    </xf>
    <xf numFmtId="0" fontId="6" fillId="0" borderId="92" xfId="0" applyFont="1" applyBorder="1" applyAlignment="1" applyProtection="1">
      <alignment horizontal="left" vertical="center" wrapText="1"/>
      <protection hidden="1"/>
    </xf>
    <xf numFmtId="0" fontId="6" fillId="0" borderId="91" xfId="0" applyFont="1" applyBorder="1" applyAlignment="1" applyProtection="1">
      <alignment horizontal="left" vertical="center" wrapText="1"/>
      <protection hidden="1"/>
    </xf>
    <xf numFmtId="0" fontId="6" fillId="0" borderId="77" xfId="0" applyFont="1" applyBorder="1" applyAlignment="1" applyProtection="1">
      <alignment horizontal="center" wrapText="1"/>
      <protection hidden="1"/>
    </xf>
    <xf numFmtId="0" fontId="6" fillId="0" borderId="67" xfId="0" applyFont="1" applyBorder="1" applyAlignment="1" applyProtection="1">
      <alignment horizontal="center" wrapText="1"/>
      <protection hidden="1"/>
    </xf>
    <xf numFmtId="0" fontId="6" fillId="0" borderId="117" xfId="0" applyFont="1" applyFill="1" applyBorder="1" applyAlignment="1" applyProtection="1">
      <alignment horizontal="left" wrapText="1"/>
      <protection hidden="1"/>
    </xf>
    <xf numFmtId="0" fontId="6" fillId="0" borderId="110" xfId="0" applyFont="1" applyFill="1" applyBorder="1" applyAlignment="1" applyProtection="1">
      <alignment horizontal="left" vertical="top" wrapText="1"/>
      <protection locked="0"/>
    </xf>
    <xf numFmtId="0" fontId="7" fillId="0" borderId="108" xfId="0" applyFont="1" applyFill="1" applyBorder="1" applyAlignment="1" applyProtection="1">
      <alignment horizontal="left" vertical="top" wrapText="1"/>
      <protection locked="0"/>
    </xf>
    <xf numFmtId="0" fontId="7" fillId="0" borderId="109" xfId="0" applyFont="1" applyBorder="1" applyAlignment="1" applyProtection="1">
      <alignment horizontal="left" vertical="top" wrapText="1"/>
      <protection locked="0"/>
    </xf>
    <xf numFmtId="49" fontId="6" fillId="0" borderId="114" xfId="0" applyNumberFormat="1" applyFont="1" applyFill="1" applyBorder="1" applyAlignment="1" applyProtection="1">
      <alignment horizontal="left" vertical="top" wrapText="1"/>
      <protection locked="0"/>
    </xf>
    <xf numFmtId="0" fontId="6" fillId="0" borderId="62"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locked="0"/>
    </xf>
    <xf numFmtId="0" fontId="7" fillId="0" borderId="89"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90" xfId="0" applyFont="1" applyFill="1" applyBorder="1" applyAlignment="1" applyProtection="1">
      <alignment horizontal="left" vertical="top" wrapText="1"/>
      <protection locked="0"/>
    </xf>
    <xf numFmtId="49" fontId="6" fillId="0" borderId="111" xfId="0" applyNumberFormat="1" applyFont="1" applyFill="1" applyBorder="1" applyAlignment="1" applyProtection="1">
      <alignment horizontal="left" vertical="top" wrapText="1"/>
      <protection locked="0"/>
    </xf>
    <xf numFmtId="0" fontId="7" fillId="0" borderId="61"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6" fillId="0" borderId="76" xfId="0" applyFont="1" applyFill="1" applyBorder="1" applyAlignment="1" applyProtection="1">
      <alignment horizontal="left" vertical="top" wrapText="1"/>
      <protection locked="0"/>
    </xf>
    <xf numFmtId="0" fontId="7" fillId="0" borderId="74" xfId="0" applyFont="1" applyFill="1" applyBorder="1" applyAlignment="1" applyProtection="1">
      <alignment horizontal="left" vertical="top" wrapText="1"/>
      <protection locked="0"/>
    </xf>
    <xf numFmtId="0" fontId="7" fillId="0" borderId="100" xfId="0" applyFont="1" applyBorder="1" applyAlignment="1" applyProtection="1">
      <alignment horizontal="left" vertical="top" wrapText="1"/>
      <protection locked="0"/>
    </xf>
    <xf numFmtId="0" fontId="21" fillId="0" borderId="0" xfId="0" applyFont="1" applyBorder="1" applyAlignment="1" applyProtection="1">
      <alignment vertical="top" wrapText="1"/>
    </xf>
    <xf numFmtId="0" fontId="0" fillId="0" borderId="0" xfId="0" applyAlignment="1">
      <alignment wrapText="1"/>
    </xf>
    <xf numFmtId="0" fontId="28" fillId="0" borderId="0" xfId="0" applyFont="1" applyAlignment="1">
      <alignment vertical="top" wrapText="1"/>
    </xf>
    <xf numFmtId="0" fontId="0" fillId="0" borderId="0" xfId="0"/>
    <xf numFmtId="0" fontId="1" fillId="0" borderId="0" xfId="0" applyFont="1" applyAlignment="1" applyProtection="1">
      <protection hidden="1"/>
    </xf>
    <xf numFmtId="0" fontId="0" fillId="0" borderId="0" xfId="0" applyAlignment="1" applyProtection="1">
      <protection hidden="1"/>
    </xf>
    <xf numFmtId="0" fontId="6" fillId="0" borderId="5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0" xfId="0" applyBorder="1" applyAlignment="1" applyProtection="1">
      <alignment horizontal="left" vertical="top" wrapText="1"/>
      <protection locked="0"/>
    </xf>
    <xf numFmtId="0" fontId="4" fillId="0" borderId="65" xfId="0" applyFont="1" applyBorder="1" applyAlignment="1" applyProtection="1">
      <alignment horizontal="left"/>
      <protection hidden="1"/>
    </xf>
    <xf numFmtId="0" fontId="0" fillId="0" borderId="0" xfId="0" applyBorder="1" applyAlignment="1" applyProtection="1">
      <protection hidden="1"/>
    </xf>
    <xf numFmtId="0" fontId="0" fillId="0" borderId="77" xfId="0" applyBorder="1" applyAlignment="1" applyProtection="1">
      <protection hidden="1"/>
    </xf>
    <xf numFmtId="0" fontId="6" fillId="0" borderId="36"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101" xfId="0" applyFont="1" applyBorder="1" applyAlignment="1" applyProtection="1">
      <alignment horizontal="left" vertical="top" wrapText="1"/>
      <protection locked="0"/>
    </xf>
    <xf numFmtId="0" fontId="0" fillId="0" borderId="42" xfId="0" applyBorder="1" applyAlignment="1" applyProtection="1">
      <protection hidden="1"/>
    </xf>
    <xf numFmtId="0" fontId="0" fillId="0" borderId="90" xfId="0" applyBorder="1" applyAlignment="1" applyProtection="1">
      <protection hidden="1"/>
    </xf>
    <xf numFmtId="14" fontId="0" fillId="5" borderId="73" xfId="0" applyNumberFormat="1" applyFill="1" applyBorder="1" applyAlignment="1" applyProtection="1">
      <alignment horizontal="left"/>
      <protection locked="0"/>
    </xf>
    <xf numFmtId="0" fontId="0" fillId="5" borderId="73" xfId="0" applyFill="1" applyBorder="1" applyAlignment="1" applyProtection="1">
      <alignment horizontal="left"/>
      <protection locked="0"/>
    </xf>
    <xf numFmtId="0" fontId="44" fillId="0" borderId="0" xfId="0" applyFont="1" applyAlignment="1">
      <alignment horizontal="left" vertical="top" wrapText="1"/>
    </xf>
    <xf numFmtId="0" fontId="12" fillId="6" borderId="44" xfId="0" applyFont="1" applyFill="1" applyBorder="1" applyAlignment="1" applyProtection="1">
      <alignment horizontal="left" vertical="center"/>
      <protection locked="0"/>
    </xf>
    <xf numFmtId="0" fontId="12" fillId="6" borderId="46" xfId="0" applyFont="1" applyFill="1" applyBorder="1" applyAlignment="1" applyProtection="1">
      <alignment horizontal="left" vertical="center"/>
      <protection locked="0"/>
    </xf>
    <xf numFmtId="0" fontId="46" fillId="0" borderId="0" xfId="0" applyFont="1" applyAlignment="1">
      <alignment horizontal="left" vertical="top" wrapText="1"/>
    </xf>
    <xf numFmtId="49" fontId="6" fillId="0" borderId="76" xfId="0" applyNumberFormat="1" applyFont="1" applyFill="1" applyBorder="1" applyAlignment="1" applyProtection="1">
      <alignment horizontal="left" vertical="top" wrapText="1"/>
      <protection locked="0"/>
    </xf>
    <xf numFmtId="49" fontId="7" fillId="0" borderId="74" xfId="0" applyNumberFormat="1" applyFont="1" applyFill="1" applyBorder="1" applyAlignment="1" applyProtection="1">
      <alignment horizontal="left" vertical="top" wrapText="1"/>
      <protection locked="0"/>
    </xf>
    <xf numFmtId="0" fontId="0" fillId="0" borderId="100" xfId="0" applyBorder="1" applyAlignment="1" applyProtection="1">
      <alignment horizontal="left" vertical="top" wrapText="1"/>
      <protection locked="0"/>
    </xf>
    <xf numFmtId="0" fontId="3" fillId="0" borderId="40" xfId="0" applyFont="1" applyBorder="1" applyAlignment="1" applyProtection="1">
      <alignment vertical="top" wrapText="1"/>
      <protection locked="0"/>
    </xf>
    <xf numFmtId="0" fontId="0" fillId="0" borderId="9" xfId="0" applyBorder="1" applyAlignment="1" applyProtection="1">
      <alignment vertical="top"/>
      <protection locked="0"/>
    </xf>
    <xf numFmtId="0" fontId="0" fillId="0" borderId="35" xfId="0" applyBorder="1" applyAlignment="1" applyProtection="1">
      <alignment vertical="top"/>
      <protection locked="0"/>
    </xf>
    <xf numFmtId="0" fontId="0" fillId="0" borderId="20" xfId="0" applyBorder="1" applyAlignment="1" applyProtection="1">
      <alignment vertical="top"/>
      <protection locked="0"/>
    </xf>
    <xf numFmtId="0" fontId="0" fillId="0" borderId="5" xfId="0" applyBorder="1" applyAlignment="1" applyProtection="1">
      <alignment vertical="top"/>
      <protection locked="0"/>
    </xf>
    <xf numFmtId="0" fontId="0" fillId="0" borderId="41" xfId="0" applyBorder="1" applyAlignment="1" applyProtection="1">
      <alignment vertical="top"/>
      <protection locked="0"/>
    </xf>
    <xf numFmtId="0" fontId="3" fillId="5" borderId="74" xfId="0" applyFont="1" applyFill="1" applyBorder="1" applyAlignment="1" applyProtection="1">
      <alignment horizontal="left"/>
      <protection locked="0"/>
    </xf>
    <xf numFmtId="0" fontId="0" fillId="5" borderId="74" xfId="0" applyFill="1" applyBorder="1" applyAlignment="1" applyProtection="1">
      <alignment horizontal="left"/>
      <protection locked="0"/>
    </xf>
    <xf numFmtId="0" fontId="6" fillId="0" borderId="102" xfId="0" applyFont="1" applyBorder="1" applyAlignment="1" applyProtection="1">
      <alignment vertical="top" wrapText="1"/>
      <protection locked="0"/>
    </xf>
    <xf numFmtId="0" fontId="7" fillId="0" borderId="103" xfId="0" applyFont="1" applyBorder="1" applyAlignment="1" applyProtection="1">
      <alignment vertical="top" wrapText="1"/>
      <protection locked="0"/>
    </xf>
    <xf numFmtId="0" fontId="7" fillId="0" borderId="104" xfId="0" applyFont="1" applyBorder="1" applyAlignment="1" applyProtection="1">
      <alignment vertical="top" wrapText="1"/>
      <protection locked="0"/>
    </xf>
    <xf numFmtId="0" fontId="46" fillId="0" borderId="0" xfId="0" applyFont="1" applyAlignment="1">
      <alignment vertical="top" wrapText="1"/>
    </xf>
    <xf numFmtId="0" fontId="0" fillId="0" borderId="0" xfId="0" applyAlignment="1"/>
    <xf numFmtId="0" fontId="0" fillId="0" borderId="61" xfId="0" applyFill="1" applyBorder="1" applyAlignment="1" applyProtection="1">
      <protection hidden="1"/>
    </xf>
    <xf numFmtId="0" fontId="6" fillId="0" borderId="110" xfId="0" applyFont="1" applyFill="1" applyBorder="1" applyAlignment="1" applyProtection="1">
      <alignment vertical="top" wrapText="1"/>
      <protection locked="0"/>
    </xf>
    <xf numFmtId="0" fontId="7" fillId="0" borderId="108" xfId="0" applyFont="1" applyFill="1" applyBorder="1" applyAlignment="1" applyProtection="1">
      <alignment vertical="top" wrapText="1"/>
      <protection locked="0"/>
    </xf>
    <xf numFmtId="0" fontId="7" fillId="0" borderId="109" xfId="0" applyFont="1" applyBorder="1" applyAlignment="1" applyProtection="1">
      <alignment vertical="top" wrapText="1"/>
      <protection locked="0"/>
    </xf>
    <xf numFmtId="0" fontId="12" fillId="0" borderId="118" xfId="0" applyFont="1" applyBorder="1" applyAlignment="1" applyProtection="1">
      <alignment vertical="center"/>
      <protection hidden="1"/>
    </xf>
    <xf numFmtId="0" fontId="0" fillId="0" borderId="107" xfId="0" applyBorder="1" applyAlignment="1" applyProtection="1">
      <alignment horizontal="left" vertical="top" wrapText="1"/>
      <protection locked="0"/>
    </xf>
    <xf numFmtId="0" fontId="4" fillId="0" borderId="112" xfId="0" applyFont="1" applyFill="1" applyBorder="1" applyAlignment="1" applyProtection="1">
      <alignment vertical="top"/>
    </xf>
    <xf numFmtId="0" fontId="0" fillId="0" borderId="96" xfId="0" applyBorder="1" applyAlignment="1">
      <alignment vertical="top"/>
    </xf>
    <xf numFmtId="0" fontId="0" fillId="0" borderId="113" xfId="0" applyBorder="1" applyAlignment="1">
      <alignment vertical="top"/>
    </xf>
    <xf numFmtId="0" fontId="4" fillId="0" borderId="96" xfId="0" applyFont="1" applyFill="1" applyBorder="1" applyAlignment="1" applyProtection="1">
      <alignment vertical="top"/>
    </xf>
    <xf numFmtId="0" fontId="4" fillId="0" borderId="113" xfId="0" applyFont="1" applyFill="1" applyBorder="1" applyAlignment="1" applyProtection="1">
      <alignment vertical="top"/>
    </xf>
    <xf numFmtId="0" fontId="29" fillId="0" borderId="27" xfId="0" applyFont="1" applyFill="1" applyBorder="1" applyAlignment="1" applyProtection="1">
      <alignment horizontal="left" vertical="center"/>
    </xf>
    <xf numFmtId="0" fontId="29" fillId="0" borderId="28" xfId="0" applyFont="1" applyFill="1" applyBorder="1" applyAlignment="1" applyProtection="1">
      <alignment horizontal="left" vertical="center"/>
    </xf>
    <xf numFmtId="0" fontId="29" fillId="0" borderId="79" xfId="0" applyFont="1" applyFill="1" applyBorder="1" applyAlignment="1" applyProtection="1">
      <alignment horizontal="left" vertical="center"/>
    </xf>
    <xf numFmtId="0" fontId="0" fillId="0" borderId="28" xfId="0" applyBorder="1" applyAlignment="1">
      <alignment vertical="center"/>
    </xf>
    <xf numFmtId="0" fontId="0" fillId="0" borderId="79" xfId="0" applyBorder="1" applyAlignment="1">
      <alignment vertical="center"/>
    </xf>
    <xf numFmtId="0" fontId="0" fillId="0" borderId="12" xfId="0" applyFill="1" applyBorder="1" applyAlignment="1" applyProtection="1">
      <alignment horizontal="center"/>
    </xf>
    <xf numFmtId="0" fontId="0" fillId="0" borderId="18" xfId="0" applyFill="1" applyBorder="1" applyAlignment="1" applyProtection="1">
      <alignment horizontal="center"/>
    </xf>
  </cellXfs>
  <cellStyles count="12">
    <cellStyle name="Comma 2" xfId="1"/>
    <cellStyle name="Comma 2 2" xfId="2"/>
    <cellStyle name="Comma 2 3" xfId="3"/>
    <cellStyle name="Dezimal 2" xfId="5"/>
    <cellStyle name="Dezimal 3" xfId="6"/>
    <cellStyle name="Dezimal 3 2" xfId="7"/>
    <cellStyle name="Dezimal 4" xfId="8"/>
    <cellStyle name="Komma" xfId="4" builtinId="3"/>
    <cellStyle name="Link" xfId="9" builtinId="8"/>
    <cellStyle name="Standard" xfId="0" builtinId="0"/>
    <cellStyle name="Standard 2" xfId="10"/>
    <cellStyle name="Standard 3" xfId="11"/>
  </cellStyles>
  <dxfs count="15">
    <dxf>
      <fill>
        <patternFill patternType="solid">
          <fgColor indexed="64"/>
          <bgColor theme="0"/>
        </patternFill>
      </fill>
      <alignment horizontal="center" vertical="center" textRotation="0" wrapText="0" indent="0" justifyLastLine="0" shrinkToFit="0" readingOrder="0"/>
      <protection locked="1" hidden="0"/>
    </dxf>
    <dxf>
      <fill>
        <patternFill patternType="solid">
          <fgColor indexed="64"/>
          <bgColor theme="0"/>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center" textRotation="0" wrapText="1" indent="0" justifyLastLine="0" shrinkToFit="0" readingOrder="0"/>
      <protection locked="1" hidden="0"/>
    </dxf>
    <dxf>
      <fill>
        <patternFill patternType="solid">
          <fgColor indexed="64"/>
          <bgColor theme="0"/>
        </patternFill>
      </fill>
      <alignment horizontal="left" vertical="center" textRotation="0" wrapText="1" indent="0" justifyLastLine="0" shrinkToFit="0" readingOrder="0"/>
      <protection locked="1" hidden="0"/>
    </dxf>
    <dxf>
      <fill>
        <patternFill patternType="solid">
          <fgColor indexed="64"/>
          <bgColor theme="0"/>
        </patternFill>
      </fill>
      <alignment horizontal="left" vertical="center" textRotation="0" wrapText="1" indent="0" justifyLastLine="0" shrinkToFit="0" readingOrder="0"/>
      <protection locked="1" hidden="0"/>
    </dxf>
    <dxf>
      <numFmt numFmtId="166" formatCode="0\ &quot;m.ü.M&quot;"/>
      <fill>
        <patternFill patternType="solid">
          <fgColor indexed="64"/>
          <bgColor theme="0"/>
        </patternFill>
      </fill>
      <alignment horizontal="center" vertical="center" textRotation="0" wrapText="0" indent="0" justifyLastLine="0" shrinkToFit="0" readingOrder="0"/>
      <protection locked="1" hidden="0"/>
    </dxf>
    <dxf>
      <numFmt numFmtId="166" formatCode="0\ &quot;m.ü.M&quot;"/>
      <fill>
        <patternFill patternType="solid">
          <fgColor indexed="64"/>
          <bgColor theme="0"/>
        </patternFill>
      </fill>
      <alignment horizontal="center" vertical="center" textRotation="0" wrapText="1" indent="0" justifyLastLine="0" shrinkToFit="0" readingOrder="0"/>
      <protection locked="1" hidden="0"/>
    </dxf>
    <dxf>
      <numFmt numFmtId="166" formatCode="0\ &quot;m.ü.M&quot;"/>
      <fill>
        <patternFill patternType="solid">
          <fgColor indexed="64"/>
          <bgColor theme="0"/>
        </patternFill>
      </fill>
      <alignment horizontal="left" vertical="center" textRotation="0" wrapText="1" indent="0" justifyLastLine="0" shrinkToFit="0" readingOrder="0"/>
      <protection locked="1" hidden="0"/>
    </dxf>
    <dxf>
      <fill>
        <patternFill patternType="solid">
          <fgColor indexed="64"/>
          <bgColor theme="0"/>
        </patternFill>
      </fill>
      <alignment horizontal="left" vertical="center" textRotation="0" wrapText="0" indent="0" justifyLastLine="0" shrinkToFit="0" readingOrder="0"/>
      <protection locked="1" hidden="0"/>
    </dxf>
    <dxf>
      <numFmt numFmtId="30" formatCode="@"/>
      <fill>
        <patternFill patternType="solid">
          <fgColor indexed="64"/>
          <bgColor theme="0"/>
        </patternFill>
      </fill>
      <alignment horizontal="left" vertical="center" textRotation="0" wrapText="0" indent="0" justifyLastLine="0" shrinkToFit="0" readingOrder="0"/>
      <protection locked="1" hidden="0"/>
    </dxf>
    <dxf>
      <numFmt numFmtId="3" formatCode="#,##0"/>
      <fill>
        <patternFill patternType="solid">
          <fgColor indexed="64"/>
          <bgColor theme="0"/>
        </patternFill>
      </fill>
      <alignment horizontal="center" vertical="center"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alignment horizontal="center" vertical="center"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left/>
        <right/>
        <top/>
        <bottom/>
        <vertical/>
        <horizontal/>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Drop" dropStyle="combo" dx="16" fmlaLink="STAOGR_NATGEF!$A$9" fmlaRange="STAOGR_NATGEF!$B$12:$B$19" noThreeD="1" sel="1" val="0"/>
</file>

<file path=xl/ctrlProps/ctrlProp14.xml><?xml version="1.0" encoding="utf-8"?>
<formControlPr xmlns="http://schemas.microsoft.com/office/spreadsheetml/2009/9/main" objectType="Drop" dropLines="21" dropStyle="combo" dx="16" fmlaLink="STAOGR_NATGEF!$A$23" fmlaRange="STAOGR_NATGEF!$B$26:$B$43" noThreeD="1" sel="1" val="0"/>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Drop" dropLines="16" dropStyle="combo" dx="16" fmlaRange="WeiserFl!$J$6:$J$21" noThreeD="1" sel="1"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752475</xdr:colOff>
      <xdr:row>44</xdr:row>
      <xdr:rowOff>9525</xdr:rowOff>
    </xdr:from>
    <xdr:to>
      <xdr:col>7</xdr:col>
      <xdr:colOff>200025</xdr:colOff>
      <xdr:row>45</xdr:row>
      <xdr:rowOff>66675</xdr:rowOff>
    </xdr:to>
    <xdr:sp macro="" textlink="">
      <xdr:nvSpPr>
        <xdr:cNvPr id="10342" name="Text Box 102"/>
        <xdr:cNvSpPr txBox="1">
          <a:spLocks noChangeArrowheads="1"/>
        </xdr:cNvSpPr>
      </xdr:nvSpPr>
      <xdr:spPr bwMode="auto">
        <a:xfrm>
          <a:off x="5705475" y="9229725"/>
          <a:ext cx="685800"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sehr schlecht</a:t>
          </a:r>
        </a:p>
      </xdr:txBody>
    </xdr:sp>
    <xdr:clientData/>
  </xdr:twoCellAnchor>
  <xdr:twoCellAnchor>
    <xdr:from>
      <xdr:col>8</xdr:col>
      <xdr:colOff>28575</xdr:colOff>
      <xdr:row>44</xdr:row>
      <xdr:rowOff>9525</xdr:rowOff>
    </xdr:from>
    <xdr:to>
      <xdr:col>9</xdr:col>
      <xdr:colOff>219075</xdr:colOff>
      <xdr:row>45</xdr:row>
      <xdr:rowOff>66675</xdr:rowOff>
    </xdr:to>
    <xdr:sp macro="" textlink="">
      <xdr:nvSpPr>
        <xdr:cNvPr id="10343" name="Text Box 103"/>
        <xdr:cNvSpPr txBox="1">
          <a:spLocks noChangeArrowheads="1"/>
        </xdr:cNvSpPr>
      </xdr:nvSpPr>
      <xdr:spPr bwMode="auto">
        <a:xfrm>
          <a:off x="6457950" y="9229725"/>
          <a:ext cx="42862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minimal</a:t>
          </a:r>
        </a:p>
      </xdr:txBody>
    </xdr:sp>
    <xdr:clientData/>
  </xdr:twoCellAnchor>
  <xdr:twoCellAnchor>
    <xdr:from>
      <xdr:col>9</xdr:col>
      <xdr:colOff>342900</xdr:colOff>
      <xdr:row>44</xdr:row>
      <xdr:rowOff>9525</xdr:rowOff>
    </xdr:from>
    <xdr:to>
      <xdr:col>10</xdr:col>
      <xdr:colOff>142875</xdr:colOff>
      <xdr:row>45</xdr:row>
      <xdr:rowOff>66675</xdr:rowOff>
    </xdr:to>
    <xdr:sp macro="" textlink="">
      <xdr:nvSpPr>
        <xdr:cNvPr id="10344" name="Text Box 104"/>
        <xdr:cNvSpPr txBox="1">
          <a:spLocks noChangeArrowheads="1"/>
        </xdr:cNvSpPr>
      </xdr:nvSpPr>
      <xdr:spPr bwMode="auto">
        <a:xfrm>
          <a:off x="7010400" y="9229725"/>
          <a:ext cx="27622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ideal</a:t>
          </a:r>
        </a:p>
      </xdr:txBody>
    </xdr:sp>
    <xdr:clientData/>
  </xdr:twoCellAnchor>
  <xdr:twoCellAnchor>
    <xdr:from>
      <xdr:col>24</xdr:col>
      <xdr:colOff>819150</xdr:colOff>
      <xdr:row>16</xdr:row>
      <xdr:rowOff>171450</xdr:rowOff>
    </xdr:from>
    <xdr:to>
      <xdr:col>24</xdr:col>
      <xdr:colOff>819150</xdr:colOff>
      <xdr:row>18</xdr:row>
      <xdr:rowOff>104775</xdr:rowOff>
    </xdr:to>
    <xdr:sp macro="" textlink="">
      <xdr:nvSpPr>
        <xdr:cNvPr id="115925" name="Line 131"/>
        <xdr:cNvSpPr>
          <a:spLocks noChangeShapeType="1"/>
        </xdr:cNvSpPr>
      </xdr:nvSpPr>
      <xdr:spPr bwMode="auto">
        <a:xfrm flipH="1" flipV="1">
          <a:off x="18078450" y="4057650"/>
          <a:ext cx="0" cy="314325"/>
        </a:xfrm>
        <a:prstGeom prst="line">
          <a:avLst/>
        </a:prstGeom>
        <a:noFill/>
        <a:ln w="19050">
          <a:solidFill>
            <a:srgbClr val="000000"/>
          </a:solidFill>
          <a:round/>
          <a:headEnd type="oval" w="med" len="med"/>
          <a:tailEnd type="triangle" w="med" len="med"/>
        </a:ln>
      </xdr:spPr>
    </xdr:sp>
    <xdr:clientData/>
  </xdr:twoCellAnchor>
  <xdr:twoCellAnchor>
    <xdr:from>
      <xdr:col>24</xdr:col>
      <xdr:colOff>381000</xdr:colOff>
      <xdr:row>14</xdr:row>
      <xdr:rowOff>19050</xdr:rowOff>
    </xdr:from>
    <xdr:to>
      <xdr:col>24</xdr:col>
      <xdr:colOff>800100</xdr:colOff>
      <xdr:row>16</xdr:row>
      <xdr:rowOff>171450</xdr:rowOff>
    </xdr:to>
    <xdr:sp macro="" textlink="">
      <xdr:nvSpPr>
        <xdr:cNvPr id="115926" name="Line 132"/>
        <xdr:cNvSpPr>
          <a:spLocks noChangeShapeType="1"/>
        </xdr:cNvSpPr>
      </xdr:nvSpPr>
      <xdr:spPr bwMode="auto">
        <a:xfrm flipH="1" flipV="1">
          <a:off x="17640300" y="3524250"/>
          <a:ext cx="419100" cy="533400"/>
        </a:xfrm>
        <a:prstGeom prst="line">
          <a:avLst/>
        </a:prstGeom>
        <a:noFill/>
        <a:ln w="19050">
          <a:solidFill>
            <a:srgbClr val="000000"/>
          </a:solidFill>
          <a:round/>
          <a:headEnd/>
          <a:tailEnd type="triangle" w="med" len="med"/>
        </a:ln>
      </xdr:spPr>
    </xdr:sp>
    <xdr:clientData/>
  </xdr:twoCellAnchor>
  <xdr:twoCellAnchor>
    <xdr:from>
      <xdr:col>24</xdr:col>
      <xdr:colOff>819150</xdr:colOff>
      <xdr:row>21</xdr:row>
      <xdr:rowOff>171450</xdr:rowOff>
    </xdr:from>
    <xdr:to>
      <xdr:col>24</xdr:col>
      <xdr:colOff>819150</xdr:colOff>
      <xdr:row>23</xdr:row>
      <xdr:rowOff>104775</xdr:rowOff>
    </xdr:to>
    <xdr:sp macro="" textlink="">
      <xdr:nvSpPr>
        <xdr:cNvPr id="115927" name="Line 134"/>
        <xdr:cNvSpPr>
          <a:spLocks noChangeShapeType="1"/>
        </xdr:cNvSpPr>
      </xdr:nvSpPr>
      <xdr:spPr bwMode="auto">
        <a:xfrm flipH="1" flipV="1">
          <a:off x="18078450" y="5010150"/>
          <a:ext cx="0" cy="314325"/>
        </a:xfrm>
        <a:prstGeom prst="line">
          <a:avLst/>
        </a:prstGeom>
        <a:noFill/>
        <a:ln w="19050">
          <a:solidFill>
            <a:srgbClr val="000000"/>
          </a:solidFill>
          <a:round/>
          <a:headEnd type="oval" w="med" len="med"/>
          <a:tailEnd type="triangle" w="med" len="med"/>
        </a:ln>
      </xdr:spPr>
    </xdr:sp>
    <xdr:clientData/>
  </xdr:twoCellAnchor>
  <xdr:twoCellAnchor>
    <xdr:from>
      <xdr:col>24</xdr:col>
      <xdr:colOff>381000</xdr:colOff>
      <xdr:row>19</xdr:row>
      <xdr:rowOff>19050</xdr:rowOff>
    </xdr:from>
    <xdr:to>
      <xdr:col>24</xdr:col>
      <xdr:colOff>800100</xdr:colOff>
      <xdr:row>21</xdr:row>
      <xdr:rowOff>171450</xdr:rowOff>
    </xdr:to>
    <xdr:sp macro="" textlink="">
      <xdr:nvSpPr>
        <xdr:cNvPr id="115928" name="Line 135"/>
        <xdr:cNvSpPr>
          <a:spLocks noChangeShapeType="1"/>
        </xdr:cNvSpPr>
      </xdr:nvSpPr>
      <xdr:spPr bwMode="auto">
        <a:xfrm flipH="1" flipV="1">
          <a:off x="17640300" y="4476750"/>
          <a:ext cx="419100" cy="533400"/>
        </a:xfrm>
        <a:prstGeom prst="line">
          <a:avLst/>
        </a:prstGeom>
        <a:noFill/>
        <a:ln w="19050">
          <a:solidFill>
            <a:srgbClr val="000000"/>
          </a:solidFill>
          <a:round/>
          <a:headEnd/>
          <a:tailEnd type="triangle" w="med" len="med"/>
        </a:ln>
      </xdr:spPr>
    </xdr:sp>
    <xdr:clientData/>
  </xdr:twoCellAnchor>
  <xdr:twoCellAnchor>
    <xdr:from>
      <xdr:col>24</xdr:col>
      <xdr:colOff>819150</xdr:colOff>
      <xdr:row>26</xdr:row>
      <xdr:rowOff>171450</xdr:rowOff>
    </xdr:from>
    <xdr:to>
      <xdr:col>24</xdr:col>
      <xdr:colOff>819150</xdr:colOff>
      <xdr:row>28</xdr:row>
      <xdr:rowOff>104775</xdr:rowOff>
    </xdr:to>
    <xdr:sp macro="" textlink="">
      <xdr:nvSpPr>
        <xdr:cNvPr id="115929" name="Line 137"/>
        <xdr:cNvSpPr>
          <a:spLocks noChangeShapeType="1"/>
        </xdr:cNvSpPr>
      </xdr:nvSpPr>
      <xdr:spPr bwMode="auto">
        <a:xfrm flipH="1" flipV="1">
          <a:off x="18078450" y="5962650"/>
          <a:ext cx="0" cy="314325"/>
        </a:xfrm>
        <a:prstGeom prst="line">
          <a:avLst/>
        </a:prstGeom>
        <a:noFill/>
        <a:ln w="19050">
          <a:solidFill>
            <a:srgbClr val="000000"/>
          </a:solidFill>
          <a:round/>
          <a:headEnd type="oval" w="med" len="med"/>
          <a:tailEnd type="triangle" w="med" len="med"/>
        </a:ln>
      </xdr:spPr>
    </xdr:sp>
    <xdr:clientData/>
  </xdr:twoCellAnchor>
  <xdr:twoCellAnchor>
    <xdr:from>
      <xdr:col>24</xdr:col>
      <xdr:colOff>381000</xdr:colOff>
      <xdr:row>24</xdr:row>
      <xdr:rowOff>19050</xdr:rowOff>
    </xdr:from>
    <xdr:to>
      <xdr:col>24</xdr:col>
      <xdr:colOff>800100</xdr:colOff>
      <xdr:row>26</xdr:row>
      <xdr:rowOff>171450</xdr:rowOff>
    </xdr:to>
    <xdr:sp macro="" textlink="">
      <xdr:nvSpPr>
        <xdr:cNvPr id="115930" name="Line 138"/>
        <xdr:cNvSpPr>
          <a:spLocks noChangeShapeType="1"/>
        </xdr:cNvSpPr>
      </xdr:nvSpPr>
      <xdr:spPr bwMode="auto">
        <a:xfrm flipH="1" flipV="1">
          <a:off x="17640300" y="5429250"/>
          <a:ext cx="419100" cy="533400"/>
        </a:xfrm>
        <a:prstGeom prst="line">
          <a:avLst/>
        </a:prstGeom>
        <a:noFill/>
        <a:ln w="19050">
          <a:solidFill>
            <a:srgbClr val="000000"/>
          </a:solidFill>
          <a:round/>
          <a:headEnd/>
          <a:tailEnd type="triangle" w="med" len="med"/>
        </a:ln>
      </xdr:spPr>
    </xdr:sp>
    <xdr:clientData/>
  </xdr:twoCellAnchor>
  <xdr:twoCellAnchor>
    <xdr:from>
      <xdr:col>24</xdr:col>
      <xdr:colOff>819150</xdr:colOff>
      <xdr:row>31</xdr:row>
      <xdr:rowOff>171450</xdr:rowOff>
    </xdr:from>
    <xdr:to>
      <xdr:col>24</xdr:col>
      <xdr:colOff>819150</xdr:colOff>
      <xdr:row>33</xdr:row>
      <xdr:rowOff>104775</xdr:rowOff>
    </xdr:to>
    <xdr:sp macro="" textlink="">
      <xdr:nvSpPr>
        <xdr:cNvPr id="115931" name="Line 140"/>
        <xdr:cNvSpPr>
          <a:spLocks noChangeShapeType="1"/>
        </xdr:cNvSpPr>
      </xdr:nvSpPr>
      <xdr:spPr bwMode="auto">
        <a:xfrm flipH="1" flipV="1">
          <a:off x="18078450" y="6915150"/>
          <a:ext cx="0" cy="314325"/>
        </a:xfrm>
        <a:prstGeom prst="line">
          <a:avLst/>
        </a:prstGeom>
        <a:noFill/>
        <a:ln w="19050">
          <a:solidFill>
            <a:srgbClr val="000000"/>
          </a:solidFill>
          <a:round/>
          <a:headEnd type="oval" w="med" len="med"/>
          <a:tailEnd type="triangle" w="med" len="med"/>
        </a:ln>
      </xdr:spPr>
    </xdr:sp>
    <xdr:clientData/>
  </xdr:twoCellAnchor>
  <xdr:twoCellAnchor>
    <xdr:from>
      <xdr:col>24</xdr:col>
      <xdr:colOff>381000</xdr:colOff>
      <xdr:row>29</xdr:row>
      <xdr:rowOff>19050</xdr:rowOff>
    </xdr:from>
    <xdr:to>
      <xdr:col>24</xdr:col>
      <xdr:colOff>800100</xdr:colOff>
      <xdr:row>31</xdr:row>
      <xdr:rowOff>171450</xdr:rowOff>
    </xdr:to>
    <xdr:sp macro="" textlink="">
      <xdr:nvSpPr>
        <xdr:cNvPr id="115932" name="Line 141"/>
        <xdr:cNvSpPr>
          <a:spLocks noChangeShapeType="1"/>
        </xdr:cNvSpPr>
      </xdr:nvSpPr>
      <xdr:spPr bwMode="auto">
        <a:xfrm flipH="1" flipV="1">
          <a:off x="17640300" y="6381750"/>
          <a:ext cx="419100" cy="533400"/>
        </a:xfrm>
        <a:prstGeom prst="line">
          <a:avLst/>
        </a:prstGeom>
        <a:noFill/>
        <a:ln w="19050">
          <a:solidFill>
            <a:srgbClr val="000000"/>
          </a:solidFill>
          <a:round/>
          <a:headEnd/>
          <a:tailEnd type="triangle" w="med" len="med"/>
        </a:ln>
      </xdr:spPr>
    </xdr:sp>
    <xdr:clientData/>
  </xdr:twoCellAnchor>
  <xdr:twoCellAnchor>
    <xdr:from>
      <xdr:col>24</xdr:col>
      <xdr:colOff>819150</xdr:colOff>
      <xdr:row>36</xdr:row>
      <xdr:rowOff>171450</xdr:rowOff>
    </xdr:from>
    <xdr:to>
      <xdr:col>24</xdr:col>
      <xdr:colOff>819150</xdr:colOff>
      <xdr:row>38</xdr:row>
      <xdr:rowOff>104775</xdr:rowOff>
    </xdr:to>
    <xdr:sp macro="" textlink="">
      <xdr:nvSpPr>
        <xdr:cNvPr id="115933" name="Line 143"/>
        <xdr:cNvSpPr>
          <a:spLocks noChangeShapeType="1"/>
        </xdr:cNvSpPr>
      </xdr:nvSpPr>
      <xdr:spPr bwMode="auto">
        <a:xfrm flipH="1" flipV="1">
          <a:off x="18078450" y="7867650"/>
          <a:ext cx="0" cy="314325"/>
        </a:xfrm>
        <a:prstGeom prst="line">
          <a:avLst/>
        </a:prstGeom>
        <a:noFill/>
        <a:ln w="19050">
          <a:solidFill>
            <a:srgbClr val="000000"/>
          </a:solidFill>
          <a:round/>
          <a:headEnd type="oval" w="med" len="med"/>
          <a:tailEnd type="triangle" w="med" len="med"/>
        </a:ln>
      </xdr:spPr>
    </xdr:sp>
    <xdr:clientData/>
  </xdr:twoCellAnchor>
  <xdr:twoCellAnchor>
    <xdr:from>
      <xdr:col>24</xdr:col>
      <xdr:colOff>381000</xdr:colOff>
      <xdr:row>34</xdr:row>
      <xdr:rowOff>19050</xdr:rowOff>
    </xdr:from>
    <xdr:to>
      <xdr:col>24</xdr:col>
      <xdr:colOff>800100</xdr:colOff>
      <xdr:row>36</xdr:row>
      <xdr:rowOff>171450</xdr:rowOff>
    </xdr:to>
    <xdr:sp macro="" textlink="">
      <xdr:nvSpPr>
        <xdr:cNvPr id="115934" name="Line 144"/>
        <xdr:cNvSpPr>
          <a:spLocks noChangeShapeType="1"/>
        </xdr:cNvSpPr>
      </xdr:nvSpPr>
      <xdr:spPr bwMode="auto">
        <a:xfrm flipH="1" flipV="1">
          <a:off x="17640300" y="7334250"/>
          <a:ext cx="419100" cy="533400"/>
        </a:xfrm>
        <a:prstGeom prst="line">
          <a:avLst/>
        </a:prstGeom>
        <a:noFill/>
        <a:ln w="19050">
          <a:solidFill>
            <a:srgbClr val="000000"/>
          </a:solidFill>
          <a:round/>
          <a:headEnd/>
          <a:tailEnd type="triangle" w="med" len="med"/>
        </a:ln>
      </xdr:spPr>
    </xdr:sp>
    <xdr:clientData/>
  </xdr:twoCellAnchor>
  <xdr:twoCellAnchor>
    <xdr:from>
      <xdr:col>24</xdr:col>
      <xdr:colOff>819150</xdr:colOff>
      <xdr:row>41</xdr:row>
      <xdr:rowOff>171450</xdr:rowOff>
    </xdr:from>
    <xdr:to>
      <xdr:col>24</xdr:col>
      <xdr:colOff>819150</xdr:colOff>
      <xdr:row>43</xdr:row>
      <xdr:rowOff>114300</xdr:rowOff>
    </xdr:to>
    <xdr:sp macro="" textlink="">
      <xdr:nvSpPr>
        <xdr:cNvPr id="115935" name="Line 146"/>
        <xdr:cNvSpPr>
          <a:spLocks noChangeShapeType="1"/>
        </xdr:cNvSpPr>
      </xdr:nvSpPr>
      <xdr:spPr bwMode="auto">
        <a:xfrm flipH="1" flipV="1">
          <a:off x="18078450" y="8820150"/>
          <a:ext cx="0" cy="323850"/>
        </a:xfrm>
        <a:prstGeom prst="line">
          <a:avLst/>
        </a:prstGeom>
        <a:noFill/>
        <a:ln w="19050">
          <a:solidFill>
            <a:srgbClr val="000000"/>
          </a:solidFill>
          <a:round/>
          <a:headEnd type="oval" w="med" len="med"/>
          <a:tailEnd type="triangle" w="med" len="med"/>
        </a:ln>
      </xdr:spPr>
    </xdr:sp>
    <xdr:clientData/>
  </xdr:twoCellAnchor>
  <xdr:twoCellAnchor>
    <xdr:from>
      <xdr:col>24</xdr:col>
      <xdr:colOff>381000</xdr:colOff>
      <xdr:row>39</xdr:row>
      <xdr:rowOff>28575</xdr:rowOff>
    </xdr:from>
    <xdr:to>
      <xdr:col>24</xdr:col>
      <xdr:colOff>800100</xdr:colOff>
      <xdr:row>41</xdr:row>
      <xdr:rowOff>171450</xdr:rowOff>
    </xdr:to>
    <xdr:sp macro="" textlink="">
      <xdr:nvSpPr>
        <xdr:cNvPr id="115936" name="Line 147"/>
        <xdr:cNvSpPr>
          <a:spLocks noChangeShapeType="1"/>
        </xdr:cNvSpPr>
      </xdr:nvSpPr>
      <xdr:spPr bwMode="auto">
        <a:xfrm flipH="1" flipV="1">
          <a:off x="17640300" y="8296275"/>
          <a:ext cx="419100" cy="523875"/>
        </a:xfrm>
        <a:prstGeom prst="line">
          <a:avLst/>
        </a:prstGeom>
        <a:noFill/>
        <a:ln w="19050">
          <a:solidFill>
            <a:srgbClr val="000000"/>
          </a:solidFill>
          <a:round/>
          <a:headEnd/>
          <a:tailEnd type="triangle" w="med" len="med"/>
        </a:ln>
      </xdr:spPr>
    </xdr:sp>
    <xdr:clientData/>
  </xdr:twoCellAnchor>
  <xdr:twoCellAnchor>
    <xdr:from>
      <xdr:col>24</xdr:col>
      <xdr:colOff>381000</xdr:colOff>
      <xdr:row>9</xdr:row>
      <xdr:rowOff>19050</xdr:rowOff>
    </xdr:from>
    <xdr:to>
      <xdr:col>24</xdr:col>
      <xdr:colOff>800100</xdr:colOff>
      <xdr:row>11</xdr:row>
      <xdr:rowOff>171450</xdr:rowOff>
    </xdr:to>
    <xdr:sp macro="" textlink="">
      <xdr:nvSpPr>
        <xdr:cNvPr id="115937" name="Line 86"/>
        <xdr:cNvSpPr>
          <a:spLocks noChangeShapeType="1"/>
        </xdr:cNvSpPr>
      </xdr:nvSpPr>
      <xdr:spPr bwMode="auto">
        <a:xfrm flipH="1" flipV="1">
          <a:off x="17640300" y="2571750"/>
          <a:ext cx="419100" cy="533400"/>
        </a:xfrm>
        <a:prstGeom prst="line">
          <a:avLst/>
        </a:prstGeom>
        <a:noFill/>
        <a:ln w="19050">
          <a:solidFill>
            <a:srgbClr val="000000"/>
          </a:solidFill>
          <a:round/>
          <a:headEnd/>
          <a:tailEnd type="triangle" w="med" len="med"/>
        </a:ln>
      </xdr:spPr>
    </xdr:sp>
    <xdr:clientData/>
  </xdr:twoCellAnchor>
  <xdr:twoCellAnchor>
    <xdr:from>
      <xdr:col>24</xdr:col>
      <xdr:colOff>819150</xdr:colOff>
      <xdr:row>11</xdr:row>
      <xdr:rowOff>171450</xdr:rowOff>
    </xdr:from>
    <xdr:to>
      <xdr:col>24</xdr:col>
      <xdr:colOff>819150</xdr:colOff>
      <xdr:row>13</xdr:row>
      <xdr:rowOff>104775</xdr:rowOff>
    </xdr:to>
    <xdr:sp macro="" textlink="">
      <xdr:nvSpPr>
        <xdr:cNvPr id="115938" name="Line 85"/>
        <xdr:cNvSpPr>
          <a:spLocks noChangeShapeType="1"/>
        </xdr:cNvSpPr>
      </xdr:nvSpPr>
      <xdr:spPr bwMode="auto">
        <a:xfrm flipH="1" flipV="1">
          <a:off x="18078450" y="3105150"/>
          <a:ext cx="0" cy="314325"/>
        </a:xfrm>
        <a:prstGeom prst="line">
          <a:avLst/>
        </a:prstGeom>
        <a:noFill/>
        <a:ln w="19050">
          <a:solidFill>
            <a:srgbClr val="000000"/>
          </a:solidFill>
          <a:round/>
          <a:headEnd type="oval" w="med" len="me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2</xdr:col>
          <xdr:colOff>476250</xdr:colOff>
          <xdr:row>44</xdr:row>
          <xdr:rowOff>76200</xdr:rowOff>
        </xdr:from>
        <xdr:to>
          <xdr:col>2</xdr:col>
          <xdr:colOff>793750</xdr:colOff>
          <xdr:row>46</xdr:row>
          <xdr:rowOff>0</xdr:rowOff>
        </xdr:to>
        <xdr:sp macro="" textlink="">
          <xdr:nvSpPr>
            <xdr:cNvPr id="10256" name="CBX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44</xdr:row>
          <xdr:rowOff>76200</xdr:rowOff>
        </xdr:from>
        <xdr:to>
          <xdr:col>2</xdr:col>
          <xdr:colOff>1327150</xdr:colOff>
          <xdr:row>46</xdr:row>
          <xdr:rowOff>0</xdr:rowOff>
        </xdr:to>
        <xdr:sp macro="" textlink="">
          <xdr:nvSpPr>
            <xdr:cNvPr id="10257" name="CBX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48</xdr:row>
          <xdr:rowOff>76200</xdr:rowOff>
        </xdr:from>
        <xdr:to>
          <xdr:col>2</xdr:col>
          <xdr:colOff>908050</xdr:colOff>
          <xdr:row>50</xdr:row>
          <xdr:rowOff>0</xdr:rowOff>
        </xdr:to>
        <xdr:sp macro="" textlink="">
          <xdr:nvSpPr>
            <xdr:cNvPr id="10258" name="CBX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CH" sz="800" b="0" i="0" u="none" strike="noStrike" baseline="0">
                  <a:solidFill>
                    <a:srgbClr val="000000"/>
                  </a:solidFill>
                  <a:latin typeface="Tahoma"/>
                  <a:ea typeface="Tahoma"/>
                  <a:cs typeface="Tahoma"/>
                </a:rPr>
                <a:t>klein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48</xdr:row>
          <xdr:rowOff>76200</xdr:rowOff>
        </xdr:from>
        <xdr:to>
          <xdr:col>2</xdr:col>
          <xdr:colOff>1409700</xdr:colOff>
          <xdr:row>50</xdr:row>
          <xdr:rowOff>0</xdr:rowOff>
        </xdr:to>
        <xdr:sp macro="" textlink="">
          <xdr:nvSpPr>
            <xdr:cNvPr id="10259" name="CBX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CH" sz="800" b="0" i="0" u="none" strike="noStrike" baseline="0">
                  <a:solidFill>
                    <a:srgbClr val="000000"/>
                  </a:solidFill>
                  <a:latin typeface="Tahoma"/>
                  <a:ea typeface="Tahoma"/>
                  <a:cs typeface="Tahoma"/>
                </a:rPr>
                <a:t>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48</xdr:row>
          <xdr:rowOff>76200</xdr:rowOff>
        </xdr:from>
        <xdr:to>
          <xdr:col>4</xdr:col>
          <xdr:colOff>12700</xdr:colOff>
          <xdr:row>50</xdr:row>
          <xdr:rowOff>0</xdr:rowOff>
        </xdr:to>
        <xdr:sp macro="" textlink="">
          <xdr:nvSpPr>
            <xdr:cNvPr id="10260" name="CBX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CH" sz="800" b="0" i="0" u="none" strike="noStrike" baseline="0">
                  <a:solidFill>
                    <a:srgbClr val="000000"/>
                  </a:solidFill>
                  <a:latin typeface="Tahoma"/>
                  <a:ea typeface="Tahoma"/>
                  <a:cs typeface="Tahoma"/>
                </a:rPr>
                <a:t>gross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171450</xdr:rowOff>
        </xdr:from>
        <xdr:to>
          <xdr:col>17</xdr:col>
          <xdr:colOff>95250</xdr:colOff>
          <xdr:row>12</xdr:row>
          <xdr:rowOff>19050</xdr:rowOff>
        </xdr:to>
        <xdr:sp macro="" textlink="">
          <xdr:nvSpPr>
            <xdr:cNvPr id="10287" name="CBX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171450</xdr:rowOff>
        </xdr:from>
        <xdr:to>
          <xdr:col>17</xdr:col>
          <xdr:colOff>95250</xdr:colOff>
          <xdr:row>27</xdr:row>
          <xdr:rowOff>19050</xdr:rowOff>
        </xdr:to>
        <xdr:sp macro="" textlink="">
          <xdr:nvSpPr>
            <xdr:cNvPr id="10290" name="CBX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30</xdr:row>
          <xdr:rowOff>171450</xdr:rowOff>
        </xdr:from>
        <xdr:to>
          <xdr:col>17</xdr:col>
          <xdr:colOff>95250</xdr:colOff>
          <xdr:row>32</xdr:row>
          <xdr:rowOff>19050</xdr:rowOff>
        </xdr:to>
        <xdr:sp macro="" textlink="">
          <xdr:nvSpPr>
            <xdr:cNvPr id="10291" name="CBX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35</xdr:row>
          <xdr:rowOff>184150</xdr:rowOff>
        </xdr:from>
        <xdr:to>
          <xdr:col>17</xdr:col>
          <xdr:colOff>95250</xdr:colOff>
          <xdr:row>37</xdr:row>
          <xdr:rowOff>19050</xdr:rowOff>
        </xdr:to>
        <xdr:sp macro="" textlink="">
          <xdr:nvSpPr>
            <xdr:cNvPr id="10292" name="CBX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184150</xdr:rowOff>
        </xdr:from>
        <xdr:to>
          <xdr:col>17</xdr:col>
          <xdr:colOff>95250</xdr:colOff>
          <xdr:row>42</xdr:row>
          <xdr:rowOff>19050</xdr:rowOff>
        </xdr:to>
        <xdr:sp macro="" textlink="">
          <xdr:nvSpPr>
            <xdr:cNvPr id="10293" name="CBX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xdr:row>
          <xdr:rowOff>171450</xdr:rowOff>
        </xdr:from>
        <xdr:to>
          <xdr:col>17</xdr:col>
          <xdr:colOff>95250</xdr:colOff>
          <xdr:row>17</xdr:row>
          <xdr:rowOff>12700</xdr:rowOff>
        </xdr:to>
        <xdr:sp macro="" textlink="">
          <xdr:nvSpPr>
            <xdr:cNvPr id="10302" name="CBX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171450</xdr:rowOff>
        </xdr:from>
        <xdr:to>
          <xdr:col>17</xdr:col>
          <xdr:colOff>95250</xdr:colOff>
          <xdr:row>22</xdr:row>
          <xdr:rowOff>12700</xdr:rowOff>
        </xdr:to>
        <xdr:sp macro="" textlink="">
          <xdr:nvSpPr>
            <xdr:cNvPr id="10303" name="CBX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38100</xdr:rowOff>
        </xdr:from>
        <xdr:to>
          <xdr:col>14</xdr:col>
          <xdr:colOff>1123950</xdr:colOff>
          <xdr:row>3</xdr:row>
          <xdr:rowOff>241300</xdr:rowOff>
        </xdr:to>
        <xdr:sp macro="" textlink="">
          <xdr:nvSpPr>
            <xdr:cNvPr id="10361" name="Drop Down 121" hidden="1">
              <a:extLst>
                <a:ext uri="{63B3BB69-23CF-44E3-9099-C40C66FF867C}">
                  <a14:compatExt spid="_x0000_s10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38100</xdr:rowOff>
        </xdr:from>
        <xdr:to>
          <xdr:col>14</xdr:col>
          <xdr:colOff>1123950</xdr:colOff>
          <xdr:row>4</xdr:row>
          <xdr:rowOff>241300</xdr:rowOff>
        </xdr:to>
        <xdr:sp macro="" textlink="">
          <xdr:nvSpPr>
            <xdr:cNvPr id="10362" name="Drop Down 122" hidden="1">
              <a:extLst>
                <a:ext uri="{63B3BB69-23CF-44E3-9099-C40C66FF867C}">
                  <a14:compatExt spid="_x0000_s10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46</xdr:row>
          <xdr:rowOff>88900</xdr:rowOff>
        </xdr:from>
        <xdr:to>
          <xdr:col>17</xdr:col>
          <xdr:colOff>95250</xdr:colOff>
          <xdr:row>48</xdr:row>
          <xdr:rowOff>0</xdr:rowOff>
        </xdr:to>
        <xdr:sp macro="" textlink="">
          <xdr:nvSpPr>
            <xdr:cNvPr id="10405" name="CBX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1041400</xdr:colOff>
          <xdr:row>5</xdr:row>
          <xdr:rowOff>12700</xdr:rowOff>
        </xdr:from>
        <xdr:to>
          <xdr:col>10</xdr:col>
          <xdr:colOff>171450</xdr:colOff>
          <xdr:row>6</xdr:row>
          <xdr:rowOff>12700</xdr:rowOff>
        </xdr:to>
        <xdr:sp macro="" textlink="">
          <xdr:nvSpPr>
            <xdr:cNvPr id="74214" name="Button 6630" hidden="1">
              <a:extLst>
                <a:ext uri="{63B3BB69-23CF-44E3-9099-C40C66FF867C}">
                  <a14:compatExt spid="_x0000_s7421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CH" sz="1000" b="0" i="0" u="none" strike="noStrike" baseline="0">
                  <a:solidFill>
                    <a:srgbClr val="000000"/>
                  </a:solidFill>
                  <a:latin typeface="Arial"/>
                  <a:cs typeface="Arial"/>
                </a:rPr>
                <a:t>Vorlage für Pfeile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4</xdr:row>
          <xdr:rowOff>38100</xdr:rowOff>
        </xdr:from>
        <xdr:to>
          <xdr:col>20</xdr:col>
          <xdr:colOff>1123950</xdr:colOff>
          <xdr:row>4</xdr:row>
          <xdr:rowOff>247650</xdr:rowOff>
        </xdr:to>
        <xdr:sp macro="" textlink="">
          <xdr:nvSpPr>
            <xdr:cNvPr id="113839" name="Drop Down 14511" hidden="1">
              <a:extLst>
                <a:ext uri="{63B3BB69-23CF-44E3-9099-C40C66FF867C}">
                  <a14:compatExt spid="_x0000_s1138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6226</xdr:colOff>
      <xdr:row>0</xdr:row>
      <xdr:rowOff>0</xdr:rowOff>
    </xdr:from>
    <xdr:to>
      <xdr:col>2</xdr:col>
      <xdr:colOff>603515</xdr:colOff>
      <xdr:row>1</xdr:row>
      <xdr:rowOff>160245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442" y="0"/>
          <a:ext cx="1798808"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47625</xdr:rowOff>
    </xdr:from>
    <xdr:to>
      <xdr:col>3</xdr:col>
      <xdr:colOff>2152650</xdr:colOff>
      <xdr:row>1</xdr:row>
      <xdr:rowOff>352425</xdr:rowOff>
    </xdr:to>
    <xdr:pic>
      <xdr:nvPicPr>
        <xdr:cNvPr id="33464" name="Picture 1" descr="BUWD_LB"/>
        <xdr:cNvPicPr>
          <a:picLocks noChangeAspect="1" noChangeArrowheads="1"/>
        </xdr:cNvPicPr>
      </xdr:nvPicPr>
      <xdr:blipFill>
        <a:blip xmlns:r="http://schemas.openxmlformats.org/officeDocument/2006/relationships" r:embed="rId1" cstate="print"/>
        <a:srcRect/>
        <a:stretch>
          <a:fillRect/>
        </a:stretch>
      </xdr:blipFill>
      <xdr:spPr bwMode="auto">
        <a:xfrm>
          <a:off x="200025" y="47625"/>
          <a:ext cx="2857500"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0</xdr:row>
      <xdr:rowOff>53340</xdr:rowOff>
    </xdr:from>
    <xdr:to>
      <xdr:col>4</xdr:col>
      <xdr:colOff>375285</xdr:colOff>
      <xdr:row>2</xdr:row>
      <xdr:rowOff>184785</xdr:rowOff>
    </xdr:to>
    <xdr:pic>
      <xdr:nvPicPr>
        <xdr:cNvPr id="3" name="Picture 2" descr="BUWD_LB"/>
        <xdr:cNvPicPr>
          <a:picLocks noChangeAspect="1" noChangeArrowheads="1"/>
        </xdr:cNvPicPr>
      </xdr:nvPicPr>
      <xdr:blipFill>
        <a:blip xmlns:r="http://schemas.openxmlformats.org/officeDocument/2006/relationships" r:embed="rId1" cstate="print"/>
        <a:srcRect/>
        <a:stretch>
          <a:fillRect/>
        </a:stretch>
      </xdr:blipFill>
      <xdr:spPr bwMode="auto">
        <a:xfrm>
          <a:off x="198120" y="53340"/>
          <a:ext cx="2874645" cy="68008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elle1" displayName="Tabelle1" ref="B5:L21" totalsRowShown="0" headerRowDxfId="14" dataDxfId="12" headerRowBorderDxfId="13" tableBorderDxfId="11">
  <autoFilter ref="B5:L21"/>
  <tableColumns count="11">
    <tableColumn id="1" name="Nr. " dataDxfId="10"/>
    <tableColumn id="3" name="Gemeinde" dataDxfId="9"/>
    <tableColumn id="2" name="Flurname" dataDxfId="8"/>
    <tableColumn id="4" name="Höhenlage" dataDxfId="7"/>
    <tableColumn id="5" name="Exposition" dataDxfId="6"/>
    <tableColumn id="10" name="Zieltyp" dataDxfId="5"/>
    <tableColumn id="8" name="Naturgefahr" dataDxfId="4"/>
    <tableColumn id="6" name="Standortsgruppe" dataDxfId="3"/>
    <tableColumn id="9" name="Name" dataDxfId="2"/>
    <tableColumn id="7" name="Bezeichnung Waldportal" dataDxfId="1"/>
    <tableColumn id="11" name="Axioma" dataDxfId="0"/>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pageSetUpPr fitToPage="1"/>
  </sheetPr>
  <dimension ref="A1:Y66"/>
  <sheetViews>
    <sheetView showGridLines="0" tabSelected="1" zoomScale="102" zoomScaleNormal="102" workbookViewId="0">
      <selection activeCell="D2" sqref="D2"/>
    </sheetView>
  </sheetViews>
  <sheetFormatPr baseColWidth="10" defaultColWidth="11.453125" defaultRowHeight="12.5" x14ac:dyDescent="0.25"/>
  <cols>
    <col min="1" max="1" width="2.81640625" style="8" customWidth="1"/>
    <col min="2" max="2" width="17.1796875" style="8" customWidth="1"/>
    <col min="3" max="3" width="25.7265625" style="8" customWidth="1"/>
    <col min="4" max="4" width="2.81640625" style="8" customWidth="1"/>
    <col min="5" max="5" width="22.81640625" style="8" customWidth="1"/>
    <col min="6" max="6" width="2.81640625" style="8" customWidth="1"/>
    <col min="7" max="7" width="18.54296875" style="8" customWidth="1"/>
    <col min="8" max="9" width="3.54296875" style="9" customWidth="1"/>
    <col min="10" max="10" width="7.1796875" style="9" customWidth="1"/>
    <col min="11" max="12" width="14.26953125" style="9" customWidth="1"/>
    <col min="13" max="13" width="5.7265625" style="8" customWidth="1"/>
    <col min="14" max="14" width="2.81640625" style="8" customWidth="1"/>
    <col min="15" max="15" width="17.1796875" style="8" customWidth="1"/>
    <col min="16" max="16" width="2.81640625" style="8" customWidth="1"/>
    <col min="17" max="17" width="3.54296875" style="8" customWidth="1"/>
    <col min="18" max="19" width="5.7265625" style="8" customWidth="1"/>
    <col min="20" max="20" width="14.26953125" style="8" customWidth="1"/>
    <col min="21" max="21" width="17.1796875" style="8" customWidth="1"/>
    <col min="22" max="22" width="2.453125" style="8" customWidth="1"/>
    <col min="23" max="23" width="42.81640625" customWidth="1"/>
    <col min="24" max="24" width="2.81640625" customWidth="1"/>
    <col min="25" max="25" width="20.453125" style="8" customWidth="1"/>
    <col min="26" max="16384" width="11.453125" style="8"/>
  </cols>
  <sheetData>
    <row r="1" spans="1:25" ht="30" customHeight="1" x14ac:dyDescent="0.25">
      <c r="A1" s="159"/>
      <c r="B1" s="159"/>
      <c r="C1" s="159"/>
      <c r="D1" s="159"/>
      <c r="E1" s="159"/>
      <c r="F1" s="160"/>
      <c r="G1" s="160"/>
      <c r="H1" s="282"/>
      <c r="I1" s="282"/>
      <c r="J1" s="282"/>
      <c r="K1" s="282"/>
      <c r="L1" s="283"/>
      <c r="M1" s="160"/>
      <c r="N1" s="160"/>
      <c r="O1" s="160"/>
      <c r="P1" s="160"/>
      <c r="Q1" s="160"/>
      <c r="R1" s="160"/>
      <c r="S1" s="160"/>
      <c r="T1" s="160"/>
      <c r="U1" s="267" t="s">
        <v>323</v>
      </c>
      <c r="W1" s="452" t="s">
        <v>1</v>
      </c>
      <c r="X1" s="279"/>
    </row>
    <row r="2" spans="1:25" s="153" customFormat="1" ht="30" customHeight="1" thickBot="1" x14ac:dyDescent="0.45">
      <c r="A2" s="161"/>
      <c r="B2" s="161"/>
      <c r="C2" s="162"/>
      <c r="D2" s="161"/>
      <c r="E2" s="163"/>
      <c r="F2" s="164"/>
      <c r="G2" s="164"/>
      <c r="H2" s="164"/>
      <c r="I2" s="164"/>
      <c r="J2" s="164"/>
      <c r="K2" s="164"/>
      <c r="L2" s="164"/>
      <c r="M2" s="164"/>
      <c r="N2" s="164"/>
      <c r="O2" s="164"/>
      <c r="P2" s="164"/>
      <c r="Q2" s="164"/>
      <c r="R2" s="164"/>
      <c r="S2" s="164"/>
      <c r="T2" s="164"/>
      <c r="U2" s="266" t="s">
        <v>324</v>
      </c>
      <c r="W2" s="453"/>
      <c r="X2" s="67"/>
    </row>
    <row r="3" spans="1:25" s="12" customFormat="1" ht="22.5" customHeight="1" thickBot="1" x14ac:dyDescent="0.3">
      <c r="A3" s="165"/>
      <c r="B3" s="158" t="s">
        <v>508</v>
      </c>
      <c r="C3" s="166"/>
      <c r="D3" s="473"/>
      <c r="E3" s="473"/>
      <c r="F3" s="473"/>
      <c r="G3" s="473"/>
      <c r="H3" s="473"/>
      <c r="I3" s="473"/>
      <c r="J3" s="473"/>
      <c r="K3" s="473"/>
      <c r="L3" s="473"/>
      <c r="M3" s="473"/>
      <c r="N3" s="473"/>
      <c r="O3" s="473"/>
      <c r="P3" s="473"/>
      <c r="Q3" s="473"/>
      <c r="R3" s="473"/>
      <c r="S3" s="473"/>
      <c r="T3" s="473"/>
      <c r="U3" s="474"/>
      <c r="W3" s="472" t="s">
        <v>512</v>
      </c>
      <c r="X3" s="280"/>
    </row>
    <row r="4" spans="1:25" s="12" customFormat="1" ht="22.5" customHeight="1" thickBot="1" x14ac:dyDescent="0.3">
      <c r="A4" s="165"/>
      <c r="B4" s="407" t="s">
        <v>199</v>
      </c>
      <c r="C4" s="415"/>
      <c r="D4" s="224"/>
      <c r="E4" s="268"/>
      <c r="F4" s="268"/>
      <c r="G4" s="269"/>
      <c r="H4" s="269"/>
      <c r="I4" s="269"/>
      <c r="J4" s="269"/>
      <c r="K4" s="269"/>
      <c r="L4" s="269"/>
      <c r="M4" s="269"/>
      <c r="N4" s="269"/>
      <c r="O4" s="269"/>
      <c r="P4" s="269"/>
      <c r="Q4" s="416" t="s">
        <v>338</v>
      </c>
      <c r="R4" s="496"/>
      <c r="S4" s="496"/>
      <c r="T4" s="317" t="str">
        <f>IF(STAOGR_NATGEF!C5=""," -",STAOGR_NATGEF!C5)</f>
        <v xml:space="preserve"> -</v>
      </c>
      <c r="U4" s="167"/>
      <c r="W4" s="472"/>
      <c r="X4" s="67"/>
    </row>
    <row r="5" spans="1:25" s="13" customFormat="1" ht="22.5" customHeight="1" thickBot="1" x14ac:dyDescent="0.3">
      <c r="A5" s="168"/>
      <c r="B5" s="416" t="s">
        <v>60</v>
      </c>
      <c r="C5" s="417"/>
      <c r="D5" s="225"/>
      <c r="E5" s="268"/>
      <c r="F5" s="268"/>
      <c r="G5" s="269"/>
      <c r="H5" s="269"/>
      <c r="I5" s="269"/>
      <c r="J5" s="269"/>
      <c r="K5" s="269"/>
      <c r="L5" s="269"/>
      <c r="M5" s="269"/>
      <c r="N5" s="269"/>
      <c r="O5" s="269"/>
      <c r="P5" s="269"/>
      <c r="Q5" s="341" t="s">
        <v>630</v>
      </c>
      <c r="R5" s="342"/>
      <c r="S5" s="342"/>
      <c r="T5" s="342"/>
      <c r="U5" s="316"/>
      <c r="W5" s="472"/>
      <c r="X5" s="67"/>
    </row>
    <row r="6" spans="1:25" ht="15.75" customHeight="1" x14ac:dyDescent="0.3">
      <c r="A6" s="159"/>
      <c r="B6" s="419" t="s">
        <v>14</v>
      </c>
      <c r="C6" s="420"/>
      <c r="D6" s="420"/>
      <c r="E6" s="420"/>
      <c r="F6" s="420"/>
      <c r="G6" s="420"/>
      <c r="H6" s="420"/>
      <c r="I6" s="420"/>
      <c r="J6" s="420"/>
      <c r="K6" s="420"/>
      <c r="L6" s="421"/>
      <c r="M6" s="378" t="s">
        <v>399</v>
      </c>
      <c r="N6" s="379"/>
      <c r="O6" s="379"/>
      <c r="P6" s="380"/>
      <c r="Q6" s="462" t="s">
        <v>191</v>
      </c>
      <c r="R6" s="463"/>
      <c r="S6" s="463"/>
      <c r="T6" s="463"/>
      <c r="U6" s="464"/>
      <c r="W6" s="472"/>
      <c r="X6" s="67"/>
    </row>
    <row r="7" spans="1:25" ht="24.75" customHeight="1" x14ac:dyDescent="0.3">
      <c r="A7" s="159"/>
      <c r="B7" s="390" t="s">
        <v>17</v>
      </c>
      <c r="C7" s="424" t="s">
        <v>43</v>
      </c>
      <c r="D7" s="390" t="s">
        <v>44</v>
      </c>
      <c r="E7" s="392"/>
      <c r="F7" s="390" t="str">
        <f>CONCATENATE("Zustand
 ",IF(C53="","'Datum unten eintragen'",YEAR(C53)),"
")</f>
        <v xml:space="preserve">Zustand
 'Datum unten eintragen'
</v>
      </c>
      <c r="G7" s="392"/>
      <c r="H7" s="390" t="s">
        <v>192</v>
      </c>
      <c r="I7" s="418"/>
      <c r="J7" s="392"/>
      <c r="K7" s="390" t="s">
        <v>11</v>
      </c>
      <c r="L7" s="430"/>
      <c r="M7" s="390" t="s">
        <v>509</v>
      </c>
      <c r="N7" s="391"/>
      <c r="O7" s="391"/>
      <c r="P7" s="392"/>
      <c r="Q7" s="365" t="s">
        <v>190</v>
      </c>
      <c r="R7" s="391"/>
      <c r="S7" s="391"/>
      <c r="T7" s="391"/>
      <c r="U7" s="464"/>
      <c r="W7" s="472"/>
      <c r="X7" s="67"/>
      <c r="Y7" s="281" t="s">
        <v>5</v>
      </c>
    </row>
    <row r="8" spans="1:25" ht="16.5" customHeight="1" x14ac:dyDescent="0.25">
      <c r="A8" s="159"/>
      <c r="B8" s="390"/>
      <c r="C8" s="424"/>
      <c r="D8" s="422"/>
      <c r="E8" s="392"/>
      <c r="F8" s="422"/>
      <c r="G8" s="392"/>
      <c r="H8" s="170"/>
      <c r="I8" s="426" t="s">
        <v>193</v>
      </c>
      <c r="J8" s="427"/>
      <c r="K8" s="422"/>
      <c r="L8" s="392"/>
      <c r="M8" s="393"/>
      <c r="N8" s="394"/>
      <c r="O8" s="394"/>
      <c r="P8" s="392"/>
      <c r="Q8" s="366"/>
      <c r="R8" s="457"/>
      <c r="S8" s="457"/>
      <c r="T8" s="457"/>
      <c r="U8" s="464"/>
      <c r="W8" s="472"/>
      <c r="X8" s="67"/>
      <c r="Y8" s="398" t="s">
        <v>6</v>
      </c>
    </row>
    <row r="9" spans="1:25" ht="26.5" customHeight="1" thickBot="1" x14ac:dyDescent="0.3">
      <c r="A9" s="159"/>
      <c r="B9" s="431"/>
      <c r="C9" s="425"/>
      <c r="D9" s="423"/>
      <c r="E9" s="397"/>
      <c r="F9" s="423"/>
      <c r="G9" s="397"/>
      <c r="H9" s="172"/>
      <c r="I9" s="428" t="s">
        <v>194</v>
      </c>
      <c r="J9" s="429"/>
      <c r="K9" s="423"/>
      <c r="L9" s="397"/>
      <c r="M9" s="395"/>
      <c r="N9" s="396"/>
      <c r="O9" s="396"/>
      <c r="P9" s="397"/>
      <c r="Q9" s="367"/>
      <c r="R9" s="468"/>
      <c r="S9" s="468"/>
      <c r="T9" s="468"/>
      <c r="U9" s="469"/>
      <c r="W9" s="472"/>
      <c r="X9" s="67"/>
      <c r="Y9" s="399"/>
    </row>
    <row r="10" spans="1:25" ht="15" customHeight="1" x14ac:dyDescent="0.25">
      <c r="A10" s="159"/>
      <c r="B10" s="173" t="s">
        <v>20</v>
      </c>
      <c r="C10" s="381" t="str">
        <f>IF((OR(STAOGR_NATGEF!$A$9=1,STAOGR_NATGEF!$A$23=1)),"Bitte Standortsgruppe und Naturgefahr wählen",CONCATENATE(VLOOKUP(STAOGR_NATGEF!$A$9,Staotyp_minimal!$A$3:$I$9,3,FALSE),"
",VLOOKUP(STAOGR_NATGEF!$A$23,Natgef_minimal!$A$3:$I$19,3,FALSE)))</f>
        <v>Bitte Standortsgruppe und Naturgefahr wählen</v>
      </c>
      <c r="D10" s="353" t="str">
        <f>IF((OR(STAOGR_NATGEF!$A$9=1,STAOGR_NATGEF!$A$23=1)),"Bitte Standortsgruppe und Naturgefahr wählen",CONCATENATE(VLOOKUP(STAOGR_NATGEF!$A$9,Staotyp_ideal!$A$3:$I$9,3,FALSE),"
",VLOOKUP(STAOGR_NATGEF!$A$23,Natgef_ideal!$A$3:$I$19,3,FALSE)))</f>
        <v>Bitte Standortsgruppe und Naturgefahr wählen</v>
      </c>
      <c r="E10" s="354"/>
      <c r="F10" s="359"/>
      <c r="G10" s="360"/>
      <c r="H10" s="226"/>
      <c r="I10" s="227"/>
      <c r="J10" s="228"/>
      <c r="K10" s="347"/>
      <c r="L10" s="348"/>
      <c r="M10" s="347"/>
      <c r="N10" s="384"/>
      <c r="O10" s="384"/>
      <c r="P10" s="348"/>
      <c r="Q10" s="368"/>
      <c r="R10" s="458"/>
      <c r="S10" s="458"/>
      <c r="T10" s="458"/>
      <c r="U10" s="401"/>
      <c r="W10" s="472"/>
      <c r="X10" s="67"/>
      <c r="Y10" s="228"/>
    </row>
    <row r="11" spans="1:25" ht="15" customHeight="1" x14ac:dyDescent="0.25">
      <c r="A11" s="159"/>
      <c r="B11" s="174" t="s">
        <v>21</v>
      </c>
      <c r="C11" s="382"/>
      <c r="D11" s="355"/>
      <c r="E11" s="356"/>
      <c r="F11" s="361"/>
      <c r="G11" s="362"/>
      <c r="H11" s="229"/>
      <c r="I11" s="230"/>
      <c r="J11" s="231"/>
      <c r="K11" s="349"/>
      <c r="L11" s="350"/>
      <c r="M11" s="349"/>
      <c r="N11" s="386"/>
      <c r="O11" s="386"/>
      <c r="P11" s="350"/>
      <c r="Q11" s="369"/>
      <c r="R11" s="459"/>
      <c r="S11" s="459"/>
      <c r="T11" s="459"/>
      <c r="U11" s="403"/>
      <c r="W11" s="472"/>
      <c r="X11" s="67"/>
      <c r="Y11" s="231"/>
    </row>
    <row r="12" spans="1:25" ht="15" customHeight="1" x14ac:dyDescent="0.25">
      <c r="A12" s="159"/>
      <c r="B12" s="174"/>
      <c r="C12" s="382"/>
      <c r="D12" s="355"/>
      <c r="E12" s="356"/>
      <c r="F12" s="361"/>
      <c r="G12" s="362"/>
      <c r="H12" s="232"/>
      <c r="I12" s="233"/>
      <c r="J12" s="234"/>
      <c r="K12" s="349"/>
      <c r="L12" s="350"/>
      <c r="M12" s="349"/>
      <c r="N12" s="386"/>
      <c r="O12" s="386"/>
      <c r="P12" s="350"/>
      <c r="Q12" s="369"/>
      <c r="R12" s="460"/>
      <c r="S12" s="460"/>
      <c r="T12" s="460"/>
      <c r="U12" s="403"/>
      <c r="W12" s="67"/>
      <c r="X12" s="67"/>
      <c r="Y12" s="234"/>
    </row>
    <row r="13" spans="1:25" ht="15" customHeight="1" x14ac:dyDescent="0.25">
      <c r="A13" s="159"/>
      <c r="B13" s="175"/>
      <c r="C13" s="382"/>
      <c r="D13" s="355"/>
      <c r="E13" s="356"/>
      <c r="F13" s="361"/>
      <c r="G13" s="362"/>
      <c r="H13" s="235"/>
      <c r="I13" s="236"/>
      <c r="J13" s="237"/>
      <c r="K13" s="349"/>
      <c r="L13" s="350"/>
      <c r="M13" s="349"/>
      <c r="N13" s="386"/>
      <c r="O13" s="386"/>
      <c r="P13" s="350"/>
      <c r="Q13" s="369"/>
      <c r="R13" s="460"/>
      <c r="S13" s="460"/>
      <c r="T13" s="460"/>
      <c r="U13" s="403"/>
      <c r="W13" s="454" t="s">
        <v>7</v>
      </c>
      <c r="X13" s="67"/>
      <c r="Y13" s="237"/>
    </row>
    <row r="14" spans="1:25" ht="15" customHeight="1" thickBot="1" x14ac:dyDescent="0.3">
      <c r="A14" s="159"/>
      <c r="B14" s="171"/>
      <c r="C14" s="383"/>
      <c r="D14" s="357"/>
      <c r="E14" s="358"/>
      <c r="F14" s="363"/>
      <c r="G14" s="364"/>
      <c r="H14" s="238"/>
      <c r="I14" s="239"/>
      <c r="J14" s="240"/>
      <c r="K14" s="351"/>
      <c r="L14" s="352"/>
      <c r="M14" s="351"/>
      <c r="N14" s="388"/>
      <c r="O14" s="388"/>
      <c r="P14" s="352"/>
      <c r="Q14" s="370"/>
      <c r="R14" s="406"/>
      <c r="S14" s="406"/>
      <c r="T14" s="406"/>
      <c r="U14" s="461"/>
      <c r="W14" s="455"/>
      <c r="X14" s="67"/>
      <c r="Y14" s="240"/>
    </row>
    <row r="15" spans="1:25" ht="15" customHeight="1" x14ac:dyDescent="0.3">
      <c r="A15" s="159"/>
      <c r="B15" s="176" t="s">
        <v>49</v>
      </c>
      <c r="C15" s="381" t="str">
        <f>IF((OR(STAOGR_NATGEF!$A$9=1,STAOGR_NATGEF!$A$23=1)),"Bitte Standortsgruppe und Naturgefahr wählen",CONCATENATE(VLOOKUP(STAOGR_NATGEF!$A$9,Staotyp_minimal!$A$3:$I$9,4,FALSE),"
",VLOOKUP(STAOGR_NATGEF!$A$23,Natgef_minimal!$A$3:$I$19,4,FALSE)))</f>
        <v>Bitte Standortsgruppe und Naturgefahr wählen</v>
      </c>
      <c r="D15" s="353" t="str">
        <f>IF((OR(STAOGR_NATGEF!$A$9=1,STAOGR_NATGEF!$A$23=1)),"Bitte Standortsgruppe und Naturgefahr wählen",CONCATENATE(VLOOKUP(STAOGR_NATGEF!$A$9,Staotyp_ideal!$A$3:$I$9,4,FALSE),"
",VLOOKUP(STAOGR_NATGEF!$A$23,Natgef_ideal!$A$3:$I$19,4,FALSE)))</f>
        <v>Bitte Standortsgruppe und Naturgefahr wählen</v>
      </c>
      <c r="E15" s="354"/>
      <c r="F15" s="359"/>
      <c r="G15" s="360"/>
      <c r="H15" s="226"/>
      <c r="I15" s="227"/>
      <c r="J15" s="228"/>
      <c r="K15" s="347"/>
      <c r="L15" s="348"/>
      <c r="M15" s="347"/>
      <c r="N15" s="384"/>
      <c r="O15" s="384"/>
      <c r="P15" s="385"/>
      <c r="Q15" s="368"/>
      <c r="R15" s="458"/>
      <c r="S15" s="458"/>
      <c r="T15" s="458"/>
      <c r="U15" s="401"/>
      <c r="W15" s="455"/>
      <c r="X15" s="67"/>
      <c r="Y15" s="228"/>
    </row>
    <row r="16" spans="1:25" ht="15" customHeight="1" x14ac:dyDescent="0.25">
      <c r="A16" s="159"/>
      <c r="B16" s="177" t="s">
        <v>54</v>
      </c>
      <c r="C16" s="382"/>
      <c r="D16" s="355"/>
      <c r="E16" s="356"/>
      <c r="F16" s="361"/>
      <c r="G16" s="362"/>
      <c r="H16" s="229"/>
      <c r="I16" s="230"/>
      <c r="J16" s="231"/>
      <c r="K16" s="349"/>
      <c r="L16" s="350"/>
      <c r="M16" s="349"/>
      <c r="N16" s="386"/>
      <c r="O16" s="386"/>
      <c r="P16" s="387"/>
      <c r="Q16" s="369"/>
      <c r="R16" s="459"/>
      <c r="S16" s="459"/>
      <c r="T16" s="459"/>
      <c r="U16" s="403"/>
      <c r="W16" s="455"/>
      <c r="Y16" s="231"/>
    </row>
    <row r="17" spans="1:25" ht="15" customHeight="1" x14ac:dyDescent="0.25">
      <c r="A17" s="159"/>
      <c r="B17" s="177"/>
      <c r="C17" s="382"/>
      <c r="D17" s="355"/>
      <c r="E17" s="356"/>
      <c r="F17" s="361"/>
      <c r="G17" s="362"/>
      <c r="H17" s="232"/>
      <c r="I17" s="233"/>
      <c r="J17" s="234"/>
      <c r="K17" s="349"/>
      <c r="L17" s="350"/>
      <c r="M17" s="349"/>
      <c r="N17" s="386"/>
      <c r="O17" s="386"/>
      <c r="P17" s="387"/>
      <c r="Q17" s="369"/>
      <c r="R17" s="460"/>
      <c r="S17" s="460"/>
      <c r="T17" s="460"/>
      <c r="U17" s="403"/>
      <c r="W17" s="455"/>
      <c r="X17" s="270"/>
      <c r="Y17" s="234"/>
    </row>
    <row r="18" spans="1:25" ht="15" customHeight="1" x14ac:dyDescent="0.25">
      <c r="A18" s="159"/>
      <c r="B18" s="175"/>
      <c r="C18" s="382"/>
      <c r="D18" s="355"/>
      <c r="E18" s="356"/>
      <c r="F18" s="361"/>
      <c r="G18" s="362"/>
      <c r="H18" s="235"/>
      <c r="I18" s="236"/>
      <c r="J18" s="237"/>
      <c r="K18" s="349"/>
      <c r="L18" s="350"/>
      <c r="M18" s="349"/>
      <c r="N18" s="386"/>
      <c r="O18" s="386"/>
      <c r="P18" s="387"/>
      <c r="Q18" s="369"/>
      <c r="R18" s="460"/>
      <c r="S18" s="460"/>
      <c r="T18" s="460"/>
      <c r="U18" s="403"/>
      <c r="W18" s="455"/>
      <c r="X18" s="67"/>
      <c r="Y18" s="237"/>
    </row>
    <row r="19" spans="1:25" ht="15" customHeight="1" thickBot="1" x14ac:dyDescent="0.3">
      <c r="A19" s="159"/>
      <c r="B19" s="171"/>
      <c r="C19" s="383"/>
      <c r="D19" s="357"/>
      <c r="E19" s="358"/>
      <c r="F19" s="363"/>
      <c r="G19" s="364"/>
      <c r="H19" s="238"/>
      <c r="I19" s="239"/>
      <c r="J19" s="240"/>
      <c r="K19" s="351"/>
      <c r="L19" s="352"/>
      <c r="M19" s="351"/>
      <c r="N19" s="388"/>
      <c r="O19" s="388"/>
      <c r="P19" s="389"/>
      <c r="Q19" s="370"/>
      <c r="R19" s="406"/>
      <c r="S19" s="406"/>
      <c r="T19" s="406"/>
      <c r="U19" s="461"/>
      <c r="W19" s="455"/>
      <c r="X19" s="67"/>
      <c r="Y19" s="240"/>
    </row>
    <row r="20" spans="1:25" ht="15" customHeight="1" x14ac:dyDescent="0.3">
      <c r="A20" s="159"/>
      <c r="B20" s="178" t="s">
        <v>50</v>
      </c>
      <c r="C20" s="381" t="str">
        <f>IF((OR(STAOGR_NATGEF!$A$9=1,STAOGR_NATGEF!$A$23=1)),"Bitte Standortsgruppe und Naturgefahr wählen",CONCATENATE(VLOOKUP(STAOGR_NATGEF!$A$9,Staotyp_minimal!$A$3:$I$9,5,FALSE),"
",VLOOKUP(STAOGR_NATGEF!$A$23,Natgef_minimal!$A$3:$I$19,5,FALSE)))</f>
        <v>Bitte Standortsgruppe und Naturgefahr wählen</v>
      </c>
      <c r="D20" s="353" t="str">
        <f>IF((OR(STAOGR_NATGEF!$A$9=1,STAOGR_NATGEF!$A$23=1)),"Bitte Standortsgruppe und Naturgefahr wählen",CONCATENATE(VLOOKUP(STAOGR_NATGEF!$A$9,Staotyp_ideal!$A$3:$I$9,5,FALSE),"
",VLOOKUP(STAOGR_NATGEF!$A$23,Natgef_ideal!$A$3:$I$19,5,FALSE)))</f>
        <v>Bitte Standortsgruppe und Naturgefahr wählen</v>
      </c>
      <c r="E20" s="354"/>
      <c r="F20" s="359"/>
      <c r="G20" s="360"/>
      <c r="H20" s="226"/>
      <c r="I20" s="227"/>
      <c r="J20" s="228"/>
      <c r="K20" s="400"/>
      <c r="L20" s="401"/>
      <c r="M20" s="302"/>
      <c r="N20" s="374"/>
      <c r="O20" s="375"/>
      <c r="P20" s="376"/>
      <c r="Q20" s="368"/>
      <c r="R20" s="304"/>
      <c r="S20" s="179" t="s">
        <v>394</v>
      </c>
      <c r="T20" s="243" t="s">
        <v>45</v>
      </c>
      <c r="U20" s="273"/>
      <c r="W20" s="455"/>
      <c r="X20" s="67"/>
      <c r="Y20" s="228"/>
    </row>
    <row r="21" spans="1:25" ht="15" customHeight="1" x14ac:dyDescent="0.25">
      <c r="A21" s="159"/>
      <c r="B21" s="180" t="s">
        <v>22</v>
      </c>
      <c r="C21" s="382"/>
      <c r="D21" s="355"/>
      <c r="E21" s="356"/>
      <c r="F21" s="361"/>
      <c r="G21" s="362"/>
      <c r="H21" s="229"/>
      <c r="I21" s="230"/>
      <c r="J21" s="231"/>
      <c r="K21" s="402"/>
      <c r="L21" s="403"/>
      <c r="M21" s="303"/>
      <c r="N21" s="371"/>
      <c r="O21" s="372"/>
      <c r="P21" s="373"/>
      <c r="Q21" s="369"/>
      <c r="R21" s="305"/>
      <c r="S21" s="181" t="s">
        <v>394</v>
      </c>
      <c r="T21" s="244" t="s">
        <v>35</v>
      </c>
      <c r="U21" s="272"/>
      <c r="W21" s="455"/>
      <c r="X21" s="67"/>
      <c r="Y21" s="231"/>
    </row>
    <row r="22" spans="1:25" ht="15" customHeight="1" x14ac:dyDescent="0.25">
      <c r="A22" s="159"/>
      <c r="B22" s="182" t="s">
        <v>23</v>
      </c>
      <c r="C22" s="382"/>
      <c r="D22" s="355"/>
      <c r="E22" s="356"/>
      <c r="F22" s="361"/>
      <c r="G22" s="362"/>
      <c r="H22" s="232"/>
      <c r="I22" s="233"/>
      <c r="J22" s="234"/>
      <c r="K22" s="404"/>
      <c r="L22" s="403"/>
      <c r="M22" s="298"/>
      <c r="N22" s="371"/>
      <c r="O22" s="372"/>
      <c r="P22" s="373"/>
      <c r="Q22" s="369"/>
      <c r="R22" s="305"/>
      <c r="S22" s="181" t="s">
        <v>395</v>
      </c>
      <c r="T22" s="244" t="s">
        <v>36</v>
      </c>
      <c r="U22" s="272"/>
      <c r="W22" s="455"/>
      <c r="X22" s="67"/>
      <c r="Y22" s="234"/>
    </row>
    <row r="23" spans="1:25" ht="15" customHeight="1" x14ac:dyDescent="0.25">
      <c r="A23" s="159"/>
      <c r="B23" s="183" t="s">
        <v>18</v>
      </c>
      <c r="C23" s="382"/>
      <c r="D23" s="355"/>
      <c r="E23" s="356"/>
      <c r="F23" s="361"/>
      <c r="G23" s="362"/>
      <c r="H23" s="235"/>
      <c r="I23" s="236"/>
      <c r="J23" s="237"/>
      <c r="K23" s="404"/>
      <c r="L23" s="403"/>
      <c r="M23" s="306"/>
      <c r="N23" s="371"/>
      <c r="O23" s="372"/>
      <c r="P23" s="373"/>
      <c r="Q23" s="369"/>
      <c r="R23" s="305"/>
      <c r="S23" s="181" t="s">
        <v>395</v>
      </c>
      <c r="T23" s="244" t="s">
        <v>37</v>
      </c>
      <c r="U23" s="272"/>
      <c r="W23" s="455"/>
      <c r="X23" s="67"/>
      <c r="Y23" s="237"/>
    </row>
    <row r="24" spans="1:25" ht="15" customHeight="1" thickBot="1" x14ac:dyDescent="0.3">
      <c r="A24" s="159"/>
      <c r="B24" s="184"/>
      <c r="C24" s="383"/>
      <c r="D24" s="357"/>
      <c r="E24" s="358"/>
      <c r="F24" s="363"/>
      <c r="G24" s="364"/>
      <c r="H24" s="238"/>
      <c r="I24" s="239"/>
      <c r="J24" s="240"/>
      <c r="K24" s="405"/>
      <c r="L24" s="406"/>
      <c r="M24" s="432" t="s">
        <v>510</v>
      </c>
      <c r="N24" s="344"/>
      <c r="O24" s="345"/>
      <c r="P24" s="346"/>
      <c r="Q24" s="377"/>
      <c r="R24" s="343" t="s">
        <v>510</v>
      </c>
      <c r="S24" s="344"/>
      <c r="T24" s="345"/>
      <c r="U24" s="346"/>
      <c r="W24" s="455"/>
      <c r="X24" s="67"/>
      <c r="Y24" s="240"/>
    </row>
    <row r="25" spans="1:25" ht="15" customHeight="1" x14ac:dyDescent="0.3">
      <c r="A25" s="159"/>
      <c r="B25" s="178" t="s">
        <v>51</v>
      </c>
      <c r="C25" s="381" t="str">
        <f>IF((OR(STAOGR_NATGEF!$A$9=1,STAOGR_NATGEF!$A$23=1)),"Bitte Standortsgruppe und Naturgefahr wählen",CONCATENATE(VLOOKUP(STAOGR_NATGEF!$A$9,Staotyp_minimal!$A$3:$I$9,6,FALSE),"
",VLOOKUP(STAOGR_NATGEF!$A$23,Natgef_minimal!$A$3:$I$19,6,FALSE)))</f>
        <v>Bitte Standortsgruppe und Naturgefahr wählen</v>
      </c>
      <c r="D25" s="353" t="str">
        <f>IF((OR(STAOGR_NATGEF!$A$9=1,STAOGR_NATGEF!$A$23=1)),"Bitte Standortsgruppe und Naturgefahr wählen",CONCATENATE(VLOOKUP(STAOGR_NATGEF!$A$9,Staotyp_ideal!$A$3:$I$9,6,FALSE),"
",VLOOKUP(STAOGR_NATGEF!$A$23,Natgef_ideal!$A$3:$I$19,6,FALSE)))</f>
        <v>Bitte Standortsgruppe und Naturgefahr wählen</v>
      </c>
      <c r="E25" s="354"/>
      <c r="F25" s="359"/>
      <c r="G25" s="360"/>
      <c r="H25" s="226"/>
      <c r="I25" s="227"/>
      <c r="J25" s="228"/>
      <c r="K25" s="347"/>
      <c r="L25" s="348"/>
      <c r="M25" s="307"/>
      <c r="N25" s="436"/>
      <c r="O25" s="375"/>
      <c r="P25" s="376"/>
      <c r="Q25" s="368"/>
      <c r="R25" s="297"/>
      <c r="S25" s="179" t="s">
        <v>394</v>
      </c>
      <c r="T25" s="308" t="s">
        <v>66</v>
      </c>
      <c r="U25" s="273"/>
      <c r="W25" s="455"/>
      <c r="X25" s="67"/>
      <c r="Y25" s="228"/>
    </row>
    <row r="26" spans="1:25" ht="15" customHeight="1" x14ac:dyDescent="0.25">
      <c r="A26" s="159"/>
      <c r="B26" s="180" t="s">
        <v>19</v>
      </c>
      <c r="C26" s="382"/>
      <c r="D26" s="355"/>
      <c r="E26" s="356"/>
      <c r="F26" s="361"/>
      <c r="G26" s="362"/>
      <c r="H26" s="229"/>
      <c r="I26" s="230"/>
      <c r="J26" s="231"/>
      <c r="K26" s="349"/>
      <c r="L26" s="350"/>
      <c r="M26" s="446"/>
      <c r="N26" s="447"/>
      <c r="O26" s="447"/>
      <c r="P26" s="373"/>
      <c r="Q26" s="369"/>
      <c r="R26" s="465"/>
      <c r="S26" s="386"/>
      <c r="T26" s="448"/>
      <c r="U26" s="350"/>
      <c r="W26" s="455"/>
      <c r="X26" s="67"/>
      <c r="Y26" s="231"/>
    </row>
    <row r="27" spans="1:25" ht="15" customHeight="1" x14ac:dyDescent="0.25">
      <c r="A27" s="159"/>
      <c r="B27" s="180" t="s">
        <v>24</v>
      </c>
      <c r="C27" s="382"/>
      <c r="D27" s="355"/>
      <c r="E27" s="356"/>
      <c r="F27" s="361"/>
      <c r="G27" s="362"/>
      <c r="H27" s="232"/>
      <c r="I27" s="233"/>
      <c r="J27" s="234"/>
      <c r="K27" s="349"/>
      <c r="L27" s="350"/>
      <c r="M27" s="440"/>
      <c r="N27" s="448"/>
      <c r="O27" s="448"/>
      <c r="P27" s="350"/>
      <c r="Q27" s="369"/>
      <c r="R27" s="466"/>
      <c r="S27" s="386"/>
      <c r="T27" s="448"/>
      <c r="U27" s="350"/>
      <c r="W27" s="490" t="s">
        <v>0</v>
      </c>
      <c r="X27" s="67"/>
      <c r="Y27" s="234"/>
    </row>
    <row r="28" spans="1:25" ht="15" customHeight="1" x14ac:dyDescent="0.25">
      <c r="A28" s="159"/>
      <c r="B28" s="180" t="s">
        <v>25</v>
      </c>
      <c r="C28" s="382"/>
      <c r="D28" s="355"/>
      <c r="E28" s="356"/>
      <c r="F28" s="361"/>
      <c r="G28" s="362"/>
      <c r="H28" s="235"/>
      <c r="I28" s="236"/>
      <c r="J28" s="237"/>
      <c r="K28" s="349"/>
      <c r="L28" s="350"/>
      <c r="M28" s="440"/>
      <c r="N28" s="448"/>
      <c r="O28" s="448"/>
      <c r="P28" s="350"/>
      <c r="Q28" s="369"/>
      <c r="R28" s="466"/>
      <c r="S28" s="386"/>
      <c r="T28" s="448"/>
      <c r="U28" s="350"/>
      <c r="W28" s="453"/>
      <c r="X28" s="67"/>
      <c r="Y28" s="237"/>
    </row>
    <row r="29" spans="1:25" ht="15" customHeight="1" thickBot="1" x14ac:dyDescent="0.3">
      <c r="A29" s="159"/>
      <c r="B29" s="184"/>
      <c r="C29" s="383"/>
      <c r="D29" s="357"/>
      <c r="E29" s="358"/>
      <c r="F29" s="363"/>
      <c r="G29" s="364"/>
      <c r="H29" s="238"/>
      <c r="I29" s="239"/>
      <c r="J29" s="240"/>
      <c r="K29" s="351"/>
      <c r="L29" s="352"/>
      <c r="M29" s="443"/>
      <c r="N29" s="388"/>
      <c r="O29" s="388"/>
      <c r="P29" s="352"/>
      <c r="Q29" s="370"/>
      <c r="R29" s="467"/>
      <c r="S29" s="388"/>
      <c r="T29" s="388"/>
      <c r="U29" s="352"/>
      <c r="W29" s="453"/>
      <c r="X29" s="67"/>
      <c r="Y29" s="240"/>
    </row>
    <row r="30" spans="1:25" ht="15" customHeight="1" x14ac:dyDescent="0.3">
      <c r="A30" s="159"/>
      <c r="B30" s="178" t="s">
        <v>52</v>
      </c>
      <c r="C30" s="381" t="str">
        <f>IF((OR(STAOGR_NATGEF!$A$9=1,STAOGR_NATGEF!$A$23=1)),"Bitte Standortsgruppe und Naturgefahr wählen",CONCATENATE(VLOOKUP(STAOGR_NATGEF!$A$9,Staotyp_minimal!$A$3:$I$9,7,FALSE),"
",VLOOKUP(STAOGR_NATGEF!$A$23,Natgef_minimal!$A$3:$I$19,7,FALSE)))</f>
        <v>Bitte Standortsgruppe und Naturgefahr wählen</v>
      </c>
      <c r="D30" s="353" t="str">
        <f>IF((OR(STAOGR_NATGEF!$A$9=1,STAOGR_NATGEF!$A$23=1)),"Bitte Standortsgruppe und Naturgefahr wählen",CONCATENATE(VLOOKUP(STAOGR_NATGEF!$A$9,Staotyp_ideal!$A$3:$I$9,7,FALSE),"
",VLOOKUP(STAOGR_NATGEF!$A$23,Natgef_ideal!$A$3:$I$19,7,FALSE)))</f>
        <v>Bitte Standortsgruppe und Naturgefahr wählen</v>
      </c>
      <c r="E30" s="354"/>
      <c r="F30" s="359"/>
      <c r="G30" s="360"/>
      <c r="H30" s="226"/>
      <c r="I30" s="227"/>
      <c r="J30" s="228"/>
      <c r="K30" s="347"/>
      <c r="L30" s="348"/>
      <c r="M30" s="297"/>
      <c r="N30" s="374"/>
      <c r="O30" s="375"/>
      <c r="P30" s="376"/>
      <c r="Q30" s="368"/>
      <c r="R30" s="297"/>
      <c r="S30" s="179" t="s">
        <v>395</v>
      </c>
      <c r="T30" s="243" t="s">
        <v>38</v>
      </c>
      <c r="U30" s="273"/>
      <c r="W30" s="453"/>
      <c r="X30" s="67"/>
      <c r="Y30" s="228"/>
    </row>
    <row r="31" spans="1:25" ht="15" customHeight="1" x14ac:dyDescent="0.25">
      <c r="A31" s="159"/>
      <c r="B31" s="185" t="s">
        <v>47</v>
      </c>
      <c r="C31" s="382"/>
      <c r="D31" s="355"/>
      <c r="E31" s="356"/>
      <c r="F31" s="361"/>
      <c r="G31" s="362"/>
      <c r="H31" s="229"/>
      <c r="I31" s="230"/>
      <c r="J31" s="231"/>
      <c r="K31" s="349"/>
      <c r="L31" s="350"/>
      <c r="M31" s="298"/>
      <c r="N31" s="371"/>
      <c r="O31" s="372"/>
      <c r="P31" s="373"/>
      <c r="Q31" s="369"/>
      <c r="R31" s="298"/>
      <c r="S31" s="181" t="s">
        <v>394</v>
      </c>
      <c r="T31" s="244" t="s">
        <v>39</v>
      </c>
      <c r="U31" s="272"/>
      <c r="W31" s="453"/>
      <c r="X31" s="270"/>
      <c r="Y31" s="231"/>
    </row>
    <row r="32" spans="1:25" ht="15" customHeight="1" x14ac:dyDescent="0.25">
      <c r="A32" s="159"/>
      <c r="B32" s="185"/>
      <c r="C32" s="382"/>
      <c r="D32" s="355"/>
      <c r="E32" s="356"/>
      <c r="F32" s="361"/>
      <c r="G32" s="362"/>
      <c r="H32" s="232"/>
      <c r="I32" s="233"/>
      <c r="J32" s="234"/>
      <c r="K32" s="349"/>
      <c r="L32" s="350"/>
      <c r="M32" s="298"/>
      <c r="N32" s="371"/>
      <c r="O32" s="372"/>
      <c r="P32" s="373"/>
      <c r="Q32" s="369"/>
      <c r="R32" s="298"/>
      <c r="S32" s="181" t="s">
        <v>394</v>
      </c>
      <c r="T32" s="244" t="s">
        <v>40</v>
      </c>
      <c r="U32" s="272"/>
      <c r="W32" s="453"/>
      <c r="X32" s="67"/>
      <c r="Y32" s="234"/>
    </row>
    <row r="33" spans="1:25" ht="15" customHeight="1" x14ac:dyDescent="0.25">
      <c r="A33" s="159"/>
      <c r="B33" s="186"/>
      <c r="C33" s="382"/>
      <c r="D33" s="355"/>
      <c r="E33" s="356"/>
      <c r="F33" s="361"/>
      <c r="G33" s="362"/>
      <c r="H33" s="235"/>
      <c r="I33" s="236"/>
      <c r="J33" s="237"/>
      <c r="K33" s="349"/>
      <c r="L33" s="350"/>
      <c r="M33" s="298"/>
      <c r="N33" s="449"/>
      <c r="O33" s="450"/>
      <c r="P33" s="451"/>
      <c r="Q33" s="369"/>
      <c r="R33" s="298"/>
      <c r="S33" s="181" t="s">
        <v>395</v>
      </c>
      <c r="T33" s="244" t="s">
        <v>41</v>
      </c>
      <c r="U33" s="272"/>
      <c r="W33" s="453"/>
      <c r="X33" s="67"/>
      <c r="Y33" s="237"/>
    </row>
    <row r="34" spans="1:25" ht="15" customHeight="1" thickBot="1" x14ac:dyDescent="0.3">
      <c r="A34" s="159"/>
      <c r="B34" s="169"/>
      <c r="C34" s="383"/>
      <c r="D34" s="357"/>
      <c r="E34" s="358"/>
      <c r="F34" s="363"/>
      <c r="G34" s="364"/>
      <c r="H34" s="238"/>
      <c r="I34" s="239"/>
      <c r="J34" s="240"/>
      <c r="K34" s="351"/>
      <c r="L34" s="352"/>
      <c r="M34" s="298"/>
      <c r="N34" s="433"/>
      <c r="O34" s="434"/>
      <c r="P34" s="435"/>
      <c r="Q34" s="370"/>
      <c r="R34" s="298"/>
      <c r="S34" s="181" t="s">
        <v>395</v>
      </c>
      <c r="T34" s="245" t="s">
        <v>46</v>
      </c>
      <c r="U34" s="271"/>
      <c r="W34" s="453"/>
      <c r="X34" s="67"/>
      <c r="Y34" s="240"/>
    </row>
    <row r="35" spans="1:25" ht="15" customHeight="1" x14ac:dyDescent="0.3">
      <c r="A35" s="159"/>
      <c r="B35" s="178" t="s">
        <v>52</v>
      </c>
      <c r="C35" s="381" t="str">
        <f>IF((OR(STAOGR_NATGEF!$A$9=1,STAOGR_NATGEF!$A$23=1)),"Bitte Standortsgruppe und Naturgefahr wählen",CONCATENATE(VLOOKUP(STAOGR_NATGEF!$A$9,Staotyp_minimal!$A$3:$I$9,8,FALSE),"
",VLOOKUP(STAOGR_NATGEF!$A$23,Natgef_minimal!$A$3:$I$19,8,FALSE)))</f>
        <v>Bitte Standortsgruppe und Naturgefahr wählen</v>
      </c>
      <c r="D35" s="353" t="str">
        <f>IF((OR(STAOGR_NATGEF!$A$9=1,STAOGR_NATGEF!$A$23=1)),"Bitte Standortsgruppe und Naturgefahr wählen",CONCATENATE(VLOOKUP(STAOGR_NATGEF!$A$9,Staotyp_ideal!$A$3:$I$9,8,FALSE),"
",VLOOKUP(STAOGR_NATGEF!$A$23,Natgef_ideal!$A$3:$I$19,8,FALSE)))</f>
        <v>Bitte Standortsgruppe und Naturgefahr wählen</v>
      </c>
      <c r="E35" s="354"/>
      <c r="F35" s="359"/>
      <c r="G35" s="360"/>
      <c r="H35" s="226" t="s">
        <v>55</v>
      </c>
      <c r="I35" s="227"/>
      <c r="J35" s="228"/>
      <c r="K35" s="347"/>
      <c r="L35" s="348"/>
      <c r="M35" s="437"/>
      <c r="N35" s="438"/>
      <c r="O35" s="438"/>
      <c r="P35" s="439"/>
      <c r="Q35" s="368"/>
      <c r="R35" s="458"/>
      <c r="S35" s="458"/>
      <c r="T35" s="458"/>
      <c r="U35" s="401"/>
      <c r="W35" s="453"/>
      <c r="X35" s="67"/>
      <c r="Y35" s="228"/>
    </row>
    <row r="36" spans="1:25" ht="15" customHeight="1" x14ac:dyDescent="0.25">
      <c r="A36" s="159"/>
      <c r="B36" s="185" t="s">
        <v>48</v>
      </c>
      <c r="C36" s="382"/>
      <c r="D36" s="355"/>
      <c r="E36" s="356"/>
      <c r="F36" s="361"/>
      <c r="G36" s="362"/>
      <c r="H36" s="229"/>
      <c r="I36" s="230"/>
      <c r="J36" s="231"/>
      <c r="K36" s="349"/>
      <c r="L36" s="350"/>
      <c r="M36" s="440"/>
      <c r="N36" s="441"/>
      <c r="O36" s="441"/>
      <c r="P36" s="442"/>
      <c r="Q36" s="369"/>
      <c r="R36" s="459"/>
      <c r="S36" s="459"/>
      <c r="T36" s="459"/>
      <c r="U36" s="403"/>
      <c r="W36" s="453"/>
      <c r="X36" s="67"/>
      <c r="Y36" s="231"/>
    </row>
    <row r="37" spans="1:25" ht="15" customHeight="1" x14ac:dyDescent="0.25">
      <c r="A37" s="159"/>
      <c r="B37" s="182" t="s">
        <v>53</v>
      </c>
      <c r="C37" s="382"/>
      <c r="D37" s="355"/>
      <c r="E37" s="356"/>
      <c r="F37" s="361"/>
      <c r="G37" s="362"/>
      <c r="H37" s="232" t="s">
        <v>56</v>
      </c>
      <c r="I37" s="233"/>
      <c r="J37" s="234"/>
      <c r="K37" s="349"/>
      <c r="L37" s="350"/>
      <c r="M37" s="440"/>
      <c r="N37" s="441"/>
      <c r="O37" s="441"/>
      <c r="P37" s="442"/>
      <c r="Q37" s="369"/>
      <c r="R37" s="460"/>
      <c r="S37" s="460"/>
      <c r="T37" s="460"/>
      <c r="U37" s="403"/>
      <c r="W37" s="453"/>
      <c r="X37" s="67"/>
      <c r="Y37" s="234"/>
    </row>
    <row r="38" spans="1:25" ht="15" customHeight="1" x14ac:dyDescent="0.25">
      <c r="A38" s="159"/>
      <c r="B38" s="185"/>
      <c r="C38" s="382"/>
      <c r="D38" s="355"/>
      <c r="E38" s="356"/>
      <c r="F38" s="361"/>
      <c r="G38" s="362"/>
      <c r="H38" s="235" t="s">
        <v>57</v>
      </c>
      <c r="I38" s="236"/>
      <c r="J38" s="237"/>
      <c r="K38" s="349"/>
      <c r="L38" s="350"/>
      <c r="M38" s="440"/>
      <c r="N38" s="441"/>
      <c r="O38" s="441"/>
      <c r="P38" s="442"/>
      <c r="Q38" s="369"/>
      <c r="R38" s="460"/>
      <c r="S38" s="460"/>
      <c r="T38" s="460"/>
      <c r="U38" s="403"/>
      <c r="W38" s="453"/>
      <c r="X38" s="67"/>
      <c r="Y38" s="237"/>
    </row>
    <row r="39" spans="1:25" ht="15" customHeight="1" thickBot="1" x14ac:dyDescent="0.3">
      <c r="A39" s="159"/>
      <c r="B39" s="182"/>
      <c r="C39" s="383"/>
      <c r="D39" s="357"/>
      <c r="E39" s="358"/>
      <c r="F39" s="363"/>
      <c r="G39" s="364"/>
      <c r="H39" s="238"/>
      <c r="I39" s="239"/>
      <c r="J39" s="240"/>
      <c r="K39" s="351"/>
      <c r="L39" s="352"/>
      <c r="M39" s="443"/>
      <c r="N39" s="444"/>
      <c r="O39" s="444"/>
      <c r="P39" s="445"/>
      <c r="Q39" s="370"/>
      <c r="R39" s="406"/>
      <c r="S39" s="406"/>
      <c r="T39" s="406"/>
      <c r="U39" s="461"/>
      <c r="W39" s="453"/>
      <c r="X39" s="67"/>
      <c r="Y39" s="240"/>
    </row>
    <row r="40" spans="1:25" ht="15" customHeight="1" x14ac:dyDescent="0.3">
      <c r="A40" s="159"/>
      <c r="B40" s="178" t="s">
        <v>52</v>
      </c>
      <c r="C40" s="381" t="str">
        <f>IF((OR(STAOGR_NATGEF!$A$9=1,STAOGR_NATGEF!$A$23=1)),"Bitte Standortsgruppe und Naturgefahr wählen",CONCATENATE(VLOOKUP(STAOGR_NATGEF!$A$9,Staotyp_minimal!$A$3:$I$9,9,FALSE),"
",VLOOKUP(STAOGR_NATGEF!$A$23,Natgef_minimal!$A$3:$I$19,9,FALSE)))</f>
        <v>Bitte Standortsgruppe und Naturgefahr wählen</v>
      </c>
      <c r="D40" s="353" t="str">
        <f>IF((OR(STAOGR_NATGEF!$A$9=1,STAOGR_NATGEF!$A$23=1)),"Bitte Standortsgruppe und Naturgefahr wählen",CONCATENATE(VLOOKUP(STAOGR_NATGEF!$A$9,Staotyp_ideal!$A$3:$I$9,9,FALSE),"
",VLOOKUP(STAOGR_NATGEF!$A$23,Natgef_ideal!$A$3:$I$19,9,FALSE)))</f>
        <v>Bitte Standortsgruppe und Naturgefahr wählen</v>
      </c>
      <c r="E40" s="354"/>
      <c r="F40" s="359"/>
      <c r="G40" s="360"/>
      <c r="H40" s="226"/>
      <c r="I40" s="227"/>
      <c r="J40" s="228"/>
      <c r="K40" s="347"/>
      <c r="L40" s="348"/>
      <c r="M40" s="437"/>
      <c r="N40" s="438"/>
      <c r="O40" s="438"/>
      <c r="P40" s="439"/>
      <c r="Q40" s="368"/>
      <c r="R40" s="458"/>
      <c r="S40" s="458"/>
      <c r="T40" s="458"/>
      <c r="U40" s="401"/>
      <c r="W40" s="453"/>
      <c r="X40" s="67"/>
      <c r="Y40" s="228"/>
    </row>
    <row r="41" spans="1:25" ht="15" customHeight="1" x14ac:dyDescent="0.25">
      <c r="A41" s="159"/>
      <c r="B41" s="185" t="s">
        <v>15</v>
      </c>
      <c r="C41" s="382"/>
      <c r="D41" s="355"/>
      <c r="E41" s="356"/>
      <c r="F41" s="361"/>
      <c r="G41" s="362"/>
      <c r="H41" s="229"/>
      <c r="I41" s="230"/>
      <c r="J41" s="231"/>
      <c r="K41" s="349"/>
      <c r="L41" s="350"/>
      <c r="M41" s="440"/>
      <c r="N41" s="441"/>
      <c r="O41" s="441"/>
      <c r="P41" s="442"/>
      <c r="Q41" s="369"/>
      <c r="R41" s="459"/>
      <c r="S41" s="459"/>
      <c r="T41" s="459"/>
      <c r="U41" s="403"/>
      <c r="W41" s="491"/>
      <c r="X41" s="67"/>
      <c r="Y41" s="231"/>
    </row>
    <row r="42" spans="1:25" ht="15" customHeight="1" x14ac:dyDescent="0.25">
      <c r="A42" s="159"/>
      <c r="B42" s="411" t="s">
        <v>16</v>
      </c>
      <c r="C42" s="382"/>
      <c r="D42" s="355"/>
      <c r="E42" s="356"/>
      <c r="F42" s="361"/>
      <c r="G42" s="362"/>
      <c r="H42" s="232"/>
      <c r="I42" s="233"/>
      <c r="J42" s="234"/>
      <c r="K42" s="349"/>
      <c r="L42" s="350"/>
      <c r="M42" s="440"/>
      <c r="N42" s="441"/>
      <c r="O42" s="441"/>
      <c r="P42" s="442"/>
      <c r="Q42" s="369"/>
      <c r="R42" s="460"/>
      <c r="S42" s="460"/>
      <c r="T42" s="460"/>
      <c r="U42" s="403"/>
      <c r="W42" s="475" t="s">
        <v>2</v>
      </c>
      <c r="X42" s="67"/>
      <c r="Y42" s="234"/>
    </row>
    <row r="43" spans="1:25" ht="15" customHeight="1" x14ac:dyDescent="0.25">
      <c r="A43" s="159"/>
      <c r="B43" s="412"/>
      <c r="C43" s="382"/>
      <c r="D43" s="355"/>
      <c r="E43" s="356"/>
      <c r="F43" s="361"/>
      <c r="G43" s="362"/>
      <c r="H43" s="235"/>
      <c r="I43" s="236"/>
      <c r="J43" s="237"/>
      <c r="K43" s="349"/>
      <c r="L43" s="350"/>
      <c r="M43" s="440"/>
      <c r="N43" s="441"/>
      <c r="O43" s="441"/>
      <c r="P43" s="442"/>
      <c r="Q43" s="369"/>
      <c r="R43" s="460"/>
      <c r="S43" s="460"/>
      <c r="T43" s="460"/>
      <c r="U43" s="403"/>
      <c r="W43" s="475"/>
      <c r="X43" s="67"/>
      <c r="Y43" s="237"/>
    </row>
    <row r="44" spans="1:25" ht="15" customHeight="1" thickBot="1" x14ac:dyDescent="0.3">
      <c r="A44" s="159"/>
      <c r="B44" s="157"/>
      <c r="C44" s="383"/>
      <c r="D44" s="357"/>
      <c r="E44" s="358"/>
      <c r="F44" s="363"/>
      <c r="G44" s="364"/>
      <c r="H44" s="241"/>
      <c r="I44" s="242"/>
      <c r="J44" s="240"/>
      <c r="K44" s="351"/>
      <c r="L44" s="352"/>
      <c r="M44" s="443"/>
      <c r="N44" s="444"/>
      <c r="O44" s="444"/>
      <c r="P44" s="445"/>
      <c r="Q44" s="370"/>
      <c r="R44" s="406"/>
      <c r="S44" s="406"/>
      <c r="T44" s="406"/>
      <c r="U44" s="461"/>
      <c r="W44" s="475"/>
      <c r="X44" s="67"/>
      <c r="Y44" s="240"/>
    </row>
    <row r="45" spans="1:25" ht="7.5" customHeight="1" thickBot="1" x14ac:dyDescent="0.3">
      <c r="A45" s="159"/>
      <c r="B45" s="187"/>
      <c r="C45" s="187"/>
      <c r="D45" s="188"/>
      <c r="E45" s="188"/>
      <c r="F45" s="188"/>
      <c r="G45" s="189"/>
      <c r="H45" s="190"/>
      <c r="I45" s="190"/>
      <c r="J45" s="190"/>
      <c r="K45" s="190"/>
      <c r="L45" s="190"/>
      <c r="M45" s="191"/>
      <c r="N45" s="192"/>
      <c r="O45" s="192"/>
      <c r="P45" s="192"/>
      <c r="Q45" s="193"/>
      <c r="R45" s="193"/>
      <c r="S45" s="193"/>
      <c r="T45" s="193"/>
      <c r="U45" s="193"/>
      <c r="W45" s="475"/>
    </row>
    <row r="46" spans="1:25" ht="16.5" customHeight="1" thickBot="1" x14ac:dyDescent="0.35">
      <c r="A46" s="159"/>
      <c r="B46" s="407" t="s">
        <v>58</v>
      </c>
      <c r="C46" s="408"/>
      <c r="D46" s="194"/>
      <c r="E46" s="194"/>
      <c r="F46" s="194"/>
      <c r="G46" s="195"/>
      <c r="H46" s="195"/>
      <c r="I46" s="195"/>
      <c r="J46" s="195"/>
      <c r="K46" s="195"/>
      <c r="L46" s="196" t="s">
        <v>355</v>
      </c>
      <c r="M46" s="301"/>
      <c r="N46" s="374"/>
      <c r="O46" s="375"/>
      <c r="P46" s="497"/>
      <c r="Q46" s="197"/>
      <c r="R46" s="301"/>
      <c r="S46" s="179" t="s">
        <v>395</v>
      </c>
      <c r="T46" s="246" t="s">
        <v>42</v>
      </c>
      <c r="U46" s="487"/>
      <c r="W46" s="475"/>
      <c r="X46" s="270"/>
    </row>
    <row r="47" spans="1:25" ht="7.5" customHeight="1" x14ac:dyDescent="0.3">
      <c r="A47" s="159"/>
      <c r="B47" s="198"/>
      <c r="C47" s="284"/>
      <c r="D47" s="194"/>
      <c r="E47" s="194"/>
      <c r="F47" s="194"/>
      <c r="G47" s="195"/>
      <c r="H47" s="195"/>
      <c r="I47" s="195"/>
      <c r="J47" s="195"/>
      <c r="K47" s="195"/>
      <c r="L47" s="285"/>
      <c r="M47" s="274"/>
      <c r="N47" s="291"/>
      <c r="O47" s="292"/>
      <c r="P47" s="293"/>
      <c r="Q47" s="286"/>
      <c r="R47" s="294"/>
      <c r="S47" s="287"/>
      <c r="T47" s="295"/>
      <c r="U47" s="488"/>
      <c r="W47" s="475"/>
      <c r="X47" s="270"/>
    </row>
    <row r="48" spans="1:25" ht="16.5" customHeight="1" x14ac:dyDescent="0.3">
      <c r="A48" s="159"/>
      <c r="B48" s="198"/>
      <c r="C48" s="284"/>
      <c r="D48" s="194"/>
      <c r="E48" s="194"/>
      <c r="F48" s="194"/>
      <c r="G48" s="195"/>
      <c r="H48" s="195"/>
      <c r="I48" s="195"/>
      <c r="J48" s="195"/>
      <c r="K48" s="195"/>
      <c r="L48" s="285"/>
      <c r="M48" s="300"/>
      <c r="N48" s="476"/>
      <c r="O48" s="477"/>
      <c r="P48" s="478"/>
      <c r="Q48" s="286"/>
      <c r="R48" s="300"/>
      <c r="S48" s="289" t="s">
        <v>364</v>
      </c>
      <c r="T48" s="244" t="s">
        <v>507</v>
      </c>
      <c r="U48" s="488"/>
      <c r="W48" s="475"/>
      <c r="X48" s="270"/>
    </row>
    <row r="49" spans="1:24" ht="7.5" customHeight="1" thickBot="1" x14ac:dyDescent="0.35">
      <c r="A49" s="159"/>
      <c r="B49" s="198"/>
      <c r="C49" s="198"/>
      <c r="D49" s="198"/>
      <c r="E49" s="194"/>
      <c r="F49" s="194"/>
      <c r="G49" s="159"/>
      <c r="H49" s="199"/>
      <c r="I49" s="199"/>
      <c r="J49" s="200"/>
      <c r="K49" s="200"/>
      <c r="L49" s="201"/>
      <c r="M49" s="274"/>
      <c r="N49" s="275"/>
      <c r="O49" s="276"/>
      <c r="P49" s="277"/>
      <c r="Q49" s="202"/>
      <c r="R49" s="288"/>
      <c r="S49" s="203"/>
      <c r="T49" s="278"/>
      <c r="U49" s="488"/>
      <c r="W49" s="475"/>
      <c r="X49" s="67"/>
    </row>
    <row r="50" spans="1:24" ht="16.5" customHeight="1" thickBot="1" x14ac:dyDescent="0.35">
      <c r="A50" s="159"/>
      <c r="B50" s="409" t="s">
        <v>59</v>
      </c>
      <c r="C50" s="410"/>
      <c r="D50" s="410"/>
      <c r="E50" s="204" t="s">
        <v>195</v>
      </c>
      <c r="F50" s="413"/>
      <c r="G50" s="414"/>
      <c r="H50" s="205"/>
      <c r="I50" s="205"/>
      <c r="J50" s="205"/>
      <c r="K50" s="205"/>
      <c r="L50" s="206"/>
      <c r="M50" s="299"/>
      <c r="N50" s="493"/>
      <c r="O50" s="494"/>
      <c r="P50" s="495"/>
      <c r="Q50" s="207"/>
      <c r="R50" s="299"/>
      <c r="S50" s="208" t="s">
        <v>359</v>
      </c>
      <c r="T50" s="247" t="s">
        <v>8</v>
      </c>
      <c r="U50" s="489"/>
      <c r="W50" s="475"/>
      <c r="X50" s="67"/>
    </row>
    <row r="51" spans="1:24" ht="12.75" customHeight="1" x14ac:dyDescent="0.25">
      <c r="A51" s="159"/>
      <c r="B51" s="159"/>
      <c r="C51" s="159"/>
      <c r="D51" s="159"/>
      <c r="E51" s="159"/>
      <c r="F51" s="159"/>
      <c r="G51" s="159"/>
      <c r="H51" s="159"/>
      <c r="I51" s="159"/>
      <c r="J51" s="159"/>
      <c r="K51" s="159"/>
      <c r="L51" s="209"/>
      <c r="M51" s="159"/>
      <c r="N51" s="159"/>
      <c r="O51" s="159"/>
      <c r="P51" s="159"/>
      <c r="Q51" s="159"/>
      <c r="R51" s="159"/>
      <c r="S51" s="159"/>
      <c r="T51" s="159"/>
      <c r="U51" s="159"/>
      <c r="W51" s="475"/>
      <c r="X51" s="67"/>
    </row>
    <row r="52" spans="1:24" ht="14" x14ac:dyDescent="0.3">
      <c r="A52" s="159"/>
      <c r="B52" s="210" t="s">
        <v>95</v>
      </c>
      <c r="C52" s="156"/>
      <c r="D52" s="156"/>
      <c r="E52" s="211" t="s">
        <v>197</v>
      </c>
      <c r="F52" s="159"/>
      <c r="G52" s="212"/>
      <c r="H52" s="212"/>
      <c r="I52" s="212"/>
      <c r="J52" s="212"/>
      <c r="K52" s="212"/>
      <c r="L52" s="212"/>
      <c r="M52" s="159"/>
      <c r="N52" s="159"/>
      <c r="O52" s="159"/>
      <c r="P52" s="159"/>
      <c r="Q52" s="210" t="s">
        <v>196</v>
      </c>
      <c r="R52" s="156"/>
      <c r="S52" s="156"/>
      <c r="T52" s="156"/>
      <c r="U52" s="156"/>
      <c r="V52" s="10"/>
      <c r="W52" s="475"/>
      <c r="X52" s="67"/>
    </row>
    <row r="53" spans="1:24" s="14" customFormat="1" ht="18.75" customHeight="1" x14ac:dyDescent="0.35">
      <c r="A53" s="213"/>
      <c r="B53" s="214" t="s">
        <v>12</v>
      </c>
      <c r="C53" s="296"/>
      <c r="D53" s="215"/>
      <c r="E53" s="479"/>
      <c r="F53" s="480"/>
      <c r="G53" s="480"/>
      <c r="H53" s="480"/>
      <c r="I53" s="480"/>
      <c r="J53" s="480"/>
      <c r="K53" s="480"/>
      <c r="L53" s="480"/>
      <c r="M53" s="480"/>
      <c r="N53" s="480"/>
      <c r="O53" s="481"/>
      <c r="P53" s="213"/>
      <c r="Q53" s="456" t="s">
        <v>12</v>
      </c>
      <c r="R53" s="457"/>
      <c r="S53" s="156"/>
      <c r="T53" s="470"/>
      <c r="U53" s="471"/>
      <c r="W53" s="475"/>
      <c r="X53" s="67"/>
    </row>
    <row r="54" spans="1:24" s="14" customFormat="1" ht="18.75" customHeight="1" x14ac:dyDescent="0.35">
      <c r="A54" s="213"/>
      <c r="B54" s="216" t="s">
        <v>13</v>
      </c>
      <c r="C54" s="290"/>
      <c r="D54" s="217"/>
      <c r="E54" s="482"/>
      <c r="F54" s="483"/>
      <c r="G54" s="483"/>
      <c r="H54" s="483"/>
      <c r="I54" s="483"/>
      <c r="J54" s="483"/>
      <c r="K54" s="483"/>
      <c r="L54" s="483"/>
      <c r="M54" s="483"/>
      <c r="N54" s="483"/>
      <c r="O54" s="484"/>
      <c r="P54" s="213"/>
      <c r="Q54" s="456" t="s">
        <v>13</v>
      </c>
      <c r="R54" s="457"/>
      <c r="S54" s="457"/>
      <c r="T54" s="485"/>
      <c r="U54" s="486"/>
      <c r="W54" s="454" t="s">
        <v>511</v>
      </c>
      <c r="X54" s="67"/>
    </row>
    <row r="55" spans="1:24" s="14" customFormat="1" ht="18.75" customHeight="1" x14ac:dyDescent="0.35">
      <c r="A55" s="213"/>
      <c r="B55" s="216"/>
      <c r="C55" s="218"/>
      <c r="D55" s="219"/>
      <c r="E55" s="220"/>
      <c r="F55" s="220"/>
      <c r="G55" s="220"/>
      <c r="H55" s="220"/>
      <c r="I55" s="220"/>
      <c r="J55" s="220"/>
      <c r="K55" s="220"/>
      <c r="L55" s="220"/>
      <c r="M55" s="220"/>
      <c r="N55" s="220"/>
      <c r="O55" s="221"/>
      <c r="P55" s="222"/>
      <c r="Q55" s="456"/>
      <c r="R55" s="457"/>
      <c r="S55" s="457"/>
      <c r="T55" s="492"/>
      <c r="U55" s="492"/>
      <c r="W55" s="453"/>
      <c r="X55" s="67"/>
    </row>
    <row r="56" spans="1:24" x14ac:dyDescent="0.25">
      <c r="A56" s="159"/>
      <c r="B56" s="223"/>
      <c r="C56" s="159"/>
      <c r="D56" s="159"/>
      <c r="E56" s="159"/>
      <c r="F56" s="159"/>
      <c r="G56" s="159"/>
      <c r="H56" s="212"/>
      <c r="I56" s="212"/>
      <c r="J56" s="212"/>
      <c r="K56" s="212"/>
      <c r="L56" s="212"/>
      <c r="M56" s="159"/>
      <c r="N56" s="159"/>
      <c r="O56" s="159"/>
      <c r="P56" s="159"/>
      <c r="Q56" s="159"/>
      <c r="R56" s="159"/>
      <c r="S56" s="159"/>
      <c r="T56" s="159"/>
      <c r="U56" s="159"/>
      <c r="W56" s="453"/>
    </row>
    <row r="57" spans="1:24" ht="9" customHeight="1" x14ac:dyDescent="0.25">
      <c r="B57" s="152"/>
      <c r="W57" s="453"/>
      <c r="X57" s="270"/>
    </row>
    <row r="58" spans="1:24" x14ac:dyDescent="0.25">
      <c r="B58" s="150"/>
      <c r="W58" s="453"/>
      <c r="X58" s="67"/>
    </row>
    <row r="59" spans="1:24" x14ac:dyDescent="0.25">
      <c r="W59" s="453"/>
      <c r="X59" s="67"/>
    </row>
    <row r="60" spans="1:24" x14ac:dyDescent="0.25">
      <c r="W60" s="453"/>
      <c r="X60" s="67"/>
    </row>
    <row r="61" spans="1:24" x14ac:dyDescent="0.25">
      <c r="W61" s="453"/>
      <c r="X61" s="67"/>
    </row>
    <row r="62" spans="1:24" x14ac:dyDescent="0.25">
      <c r="B62" s="150"/>
      <c r="W62" s="453"/>
      <c r="X62" s="67"/>
    </row>
    <row r="63" spans="1:24" x14ac:dyDescent="0.25">
      <c r="B63" s="151"/>
      <c r="W63" s="453"/>
      <c r="X63" s="67"/>
    </row>
    <row r="64" spans="1:24" x14ac:dyDescent="0.25">
      <c r="B64" s="150"/>
      <c r="X64" s="67"/>
    </row>
    <row r="65" spans="24:24" x14ac:dyDescent="0.25">
      <c r="X65" s="67"/>
    </row>
    <row r="66" spans="24:24" x14ac:dyDescent="0.25">
      <c r="X66" s="67"/>
    </row>
  </sheetData>
  <sheetProtection formatCells="0" selectLockedCells="1" autoFilter="0"/>
  <protectedRanges>
    <protectedRange sqref="C55:D55" name="Bestaetigung_FB" securityDescriptor="O:WDG:WDD:(A;;CC;;;S-1-5-21-1078081533-1060284298-682003330-26921)(A;;CC;;;S-1-5-21-1078081533-1060284298-682003330-67223)(A;;CC;;;S-1-5-21-1078081533-1060284298-682003330-27886)"/>
    <protectedRange sqref="G3 O3" name="Name"/>
    <protectedRange sqref="L50" name="Eingriffsjahr"/>
    <protectedRange sqref="F53" name="Bemerkung"/>
    <protectedRange sqref="C53:D54 U53:U55" name="Dokumentation"/>
    <protectedRange sqref="U5 E4:T5" name="STAOTYP_NATGEF"/>
    <protectedRange sqref="U35:U44 R26:T29 R10:U19 T34:T44 R35:S44" name="Vollzugskontrolle"/>
    <protectedRange sqref="P19 P10:P17 P25:P44 N25:O33 M26:M29 M35:O44 M10:O19" name="Ausführungsziele"/>
    <protectedRange sqref="S30:S34 P20:P24 N20:O23 S20:T23 S25:T25 S46:T47 T30:T33 S48 U24" name="Massnahmen"/>
    <protectedRange sqref="F10:G44" name="Zustand"/>
    <protectedRange sqref="M46:M48 R46:R48" name="Rahmenbed"/>
    <protectedRange sqref="M25 R25" name="Rahmenbed_1"/>
    <protectedRange sqref="M30 R30" name="Rahmenbed_2"/>
    <protectedRange sqref="M20" name="Rahmenbed_3"/>
    <protectedRange sqref="M21:M23 R21:R23 R33:R34" name="Rahmenbed_4"/>
    <protectedRange sqref="M50 R50:T50 T48" name="Rahmenbed_5"/>
    <protectedRange sqref="M31:M32 R31:R32" name="Rahmenbed_7"/>
    <protectedRange sqref="K10:L44" name="Massnahmen_1"/>
  </protectedRanges>
  <dataConsolidate/>
  <mergeCells count="100">
    <mergeCell ref="K40:L44"/>
    <mergeCell ref="D3:U3"/>
    <mergeCell ref="W42:W53"/>
    <mergeCell ref="N48:P48"/>
    <mergeCell ref="M40:P44"/>
    <mergeCell ref="E53:O54"/>
    <mergeCell ref="W54:W63"/>
    <mergeCell ref="T54:U54"/>
    <mergeCell ref="U46:U50"/>
    <mergeCell ref="W27:W41"/>
    <mergeCell ref="T55:U55"/>
    <mergeCell ref="Q54:S54"/>
    <mergeCell ref="Q55:S55"/>
    <mergeCell ref="N50:P50"/>
    <mergeCell ref="Q4:S4"/>
    <mergeCell ref="N46:P46"/>
    <mergeCell ref="W1:W2"/>
    <mergeCell ref="W13:W26"/>
    <mergeCell ref="Q53:R53"/>
    <mergeCell ref="R40:U44"/>
    <mergeCell ref="Q6:U6"/>
    <mergeCell ref="Q40:Q44"/>
    <mergeCell ref="Q35:Q39"/>
    <mergeCell ref="R10:U14"/>
    <mergeCell ref="Q25:Q29"/>
    <mergeCell ref="Q30:Q34"/>
    <mergeCell ref="R35:U39"/>
    <mergeCell ref="R26:U29"/>
    <mergeCell ref="R7:U9"/>
    <mergeCell ref="T53:U53"/>
    <mergeCell ref="R15:U19"/>
    <mergeCell ref="W3:W11"/>
    <mergeCell ref="C35:C39"/>
    <mergeCell ref="D35:E39"/>
    <mergeCell ref="F35:G39"/>
    <mergeCell ref="M24:N24"/>
    <mergeCell ref="O24:P24"/>
    <mergeCell ref="K35:L39"/>
    <mergeCell ref="F30:G34"/>
    <mergeCell ref="N34:P34"/>
    <mergeCell ref="N25:P25"/>
    <mergeCell ref="N30:P30"/>
    <mergeCell ref="M35:P39"/>
    <mergeCell ref="N32:P32"/>
    <mergeCell ref="N31:P31"/>
    <mergeCell ref="M26:P29"/>
    <mergeCell ref="N33:P33"/>
    <mergeCell ref="C30:C34"/>
    <mergeCell ref="B4:C4"/>
    <mergeCell ref="B5:C5"/>
    <mergeCell ref="H7:J7"/>
    <mergeCell ref="B6:L6"/>
    <mergeCell ref="D7:E9"/>
    <mergeCell ref="C7:C9"/>
    <mergeCell ref="I8:J8"/>
    <mergeCell ref="I9:J9"/>
    <mergeCell ref="K7:L9"/>
    <mergeCell ref="B7:B9"/>
    <mergeCell ref="F7:G9"/>
    <mergeCell ref="B46:C46"/>
    <mergeCell ref="B50:D50"/>
    <mergeCell ref="B42:B43"/>
    <mergeCell ref="F50:G50"/>
    <mergeCell ref="F40:G44"/>
    <mergeCell ref="C40:C44"/>
    <mergeCell ref="D40:E44"/>
    <mergeCell ref="K30:L34"/>
    <mergeCell ref="D30:E34"/>
    <mergeCell ref="K20:L24"/>
    <mergeCell ref="F20:G24"/>
    <mergeCell ref="F25:G29"/>
    <mergeCell ref="M7:P9"/>
    <mergeCell ref="M10:P14"/>
    <mergeCell ref="K15:L19"/>
    <mergeCell ref="Y8:Y9"/>
    <mergeCell ref="D20:E24"/>
    <mergeCell ref="C25:C29"/>
    <mergeCell ref="D10:E14"/>
    <mergeCell ref="M15:P19"/>
    <mergeCell ref="C10:C14"/>
    <mergeCell ref="C15:C19"/>
    <mergeCell ref="C20:C24"/>
    <mergeCell ref="D25:E29"/>
    <mergeCell ref="K25:L29"/>
    <mergeCell ref="Q5:T5"/>
    <mergeCell ref="R24:S24"/>
    <mergeCell ref="T24:U24"/>
    <mergeCell ref="K10:L14"/>
    <mergeCell ref="D15:E19"/>
    <mergeCell ref="F15:G19"/>
    <mergeCell ref="Q7:Q9"/>
    <mergeCell ref="Q10:Q14"/>
    <mergeCell ref="N23:P23"/>
    <mergeCell ref="Q15:Q19"/>
    <mergeCell ref="N20:P20"/>
    <mergeCell ref="N21:P21"/>
    <mergeCell ref="N22:P22"/>
    <mergeCell ref="Q20:Q24"/>
    <mergeCell ref="F10:G14"/>
    <mergeCell ref="M6:P6"/>
  </mergeCells>
  <phoneticPr fontId="7" type="noConversion"/>
  <dataValidations disablePrompts="1" count="2">
    <dataValidation type="whole" operator="greaterThanOrEqual" allowBlank="1" showInputMessage="1" showErrorMessage="1" sqref="R25 R50 M50 M31:M32 M25 R30:R32 M20:M21 R20:R21">
      <formula1>1</formula1>
    </dataValidation>
    <dataValidation type="whole" operator="greaterThanOrEqual" allowBlank="1" showInputMessage="1" showErrorMessage="1" sqref="M30">
      <formula1>10</formula1>
    </dataValidation>
  </dataValidations>
  <hyperlinks>
    <hyperlink ref="T21" location="Elemente_Entschädigung_SW!B22" display="Stämme entrinden"/>
    <hyperlink ref="T22" location="Elemente_Entschädigung_SW!B23" display="hohe Stöcke"/>
    <hyperlink ref="T23" location="Elemente_Entschädigung_SW!B24" display="Stöcke entrinden"/>
    <hyperlink ref="T30" location="Elemente_Entschädigung_SW!B18" display="Schlagräumung"/>
    <hyperlink ref="T31" location="Elemente_Entschädigung_SW!B27" display="Moderholz (MH)"/>
    <hyperlink ref="T32" location="Elemente_Entschädigung_SW!B28" display="MH entrinden"/>
    <hyperlink ref="T33" location="Elemente_Entschädigung_SW!B29" display="MH-Stöcke"/>
    <hyperlink ref="T34" location="Elemente_Entschädigung_SW!B30" display="MH-Stöcke entrinden"/>
    <hyperlink ref="T46" location="Elemente_Entschädigung_SW!B17" display="Seilkran"/>
    <hyperlink ref="T50" location="Elemente_Entschädigung_SW!B25" display="Schlagr. Gerinneeinh."/>
    <hyperlink ref="T48" location="Elemente_Entschädigung_SW!B19" display="erschw. Holzerei LbH"/>
    <hyperlink ref="T20" location="Elemente_Entschädigung_SW!B21" display="Stämme im Bestand"/>
    <hyperlink ref="T25" location="Elemente_Entschädigung_SW!C16" display="Stabilitätsträger"/>
    <hyperlink ref="Q5:T5" location="WeiserFl!A1" display="Verweis Weiserfläche:"/>
  </hyperlinks>
  <pageMargins left="0.78740157480314965" right="0.70866141732283472" top="0.23622047244094491" bottom="0.15748031496062992" header="0.19685039370078741" footer="0.19685039370078741"/>
  <pageSetup paperSize="8" scale="94" orientation="landscape" r:id="rId1"/>
  <headerFooter alignWithMargins="0">
    <oddFooter>&amp;L&amp;8&amp;D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6" r:id="rId4" name="CBX16">
              <controlPr defaultSize="0" autoFill="0" autoLine="0" autoPict="0">
                <anchor moveWithCells="1">
                  <from>
                    <xdr:col>2</xdr:col>
                    <xdr:colOff>476250</xdr:colOff>
                    <xdr:row>44</xdr:row>
                    <xdr:rowOff>76200</xdr:rowOff>
                  </from>
                  <to>
                    <xdr:col>2</xdr:col>
                    <xdr:colOff>793750</xdr:colOff>
                    <xdr:row>46</xdr:row>
                    <xdr:rowOff>0</xdr:rowOff>
                  </to>
                </anchor>
              </controlPr>
            </control>
          </mc:Choice>
        </mc:AlternateContent>
        <mc:AlternateContent xmlns:mc="http://schemas.openxmlformats.org/markup-compatibility/2006">
          <mc:Choice Requires="x14">
            <control shapeId="10257" r:id="rId5" name="CBX17">
              <controlPr defaultSize="0" autoFill="0" autoLine="0" autoPict="0">
                <anchor moveWithCells="1">
                  <from>
                    <xdr:col>2</xdr:col>
                    <xdr:colOff>908050</xdr:colOff>
                    <xdr:row>44</xdr:row>
                    <xdr:rowOff>76200</xdr:rowOff>
                  </from>
                  <to>
                    <xdr:col>2</xdr:col>
                    <xdr:colOff>1327150</xdr:colOff>
                    <xdr:row>46</xdr:row>
                    <xdr:rowOff>0</xdr:rowOff>
                  </to>
                </anchor>
              </controlPr>
            </control>
          </mc:Choice>
        </mc:AlternateContent>
        <mc:AlternateContent xmlns:mc="http://schemas.openxmlformats.org/markup-compatibility/2006">
          <mc:Choice Requires="x14">
            <control shapeId="10258" r:id="rId6" name="CBX18">
              <controlPr defaultSize="0" autoFill="0" autoLine="0" autoPict="0">
                <anchor moveWithCells="1">
                  <from>
                    <xdr:col>2</xdr:col>
                    <xdr:colOff>476250</xdr:colOff>
                    <xdr:row>48</xdr:row>
                    <xdr:rowOff>76200</xdr:rowOff>
                  </from>
                  <to>
                    <xdr:col>2</xdr:col>
                    <xdr:colOff>908050</xdr:colOff>
                    <xdr:row>50</xdr:row>
                    <xdr:rowOff>0</xdr:rowOff>
                  </to>
                </anchor>
              </controlPr>
            </control>
          </mc:Choice>
        </mc:AlternateContent>
        <mc:AlternateContent xmlns:mc="http://schemas.openxmlformats.org/markup-compatibility/2006">
          <mc:Choice Requires="x14">
            <control shapeId="10259" r:id="rId7" name="CBX19">
              <controlPr defaultSize="0" autoFill="0" autoLine="0" autoPict="0">
                <anchor moveWithCells="1">
                  <from>
                    <xdr:col>2</xdr:col>
                    <xdr:colOff>908050</xdr:colOff>
                    <xdr:row>48</xdr:row>
                    <xdr:rowOff>76200</xdr:rowOff>
                  </from>
                  <to>
                    <xdr:col>2</xdr:col>
                    <xdr:colOff>1409700</xdr:colOff>
                    <xdr:row>50</xdr:row>
                    <xdr:rowOff>0</xdr:rowOff>
                  </to>
                </anchor>
              </controlPr>
            </control>
          </mc:Choice>
        </mc:AlternateContent>
        <mc:AlternateContent xmlns:mc="http://schemas.openxmlformats.org/markup-compatibility/2006">
          <mc:Choice Requires="x14">
            <control shapeId="10260" r:id="rId8" name="CBX20">
              <controlPr defaultSize="0" autoFill="0" autoLine="0" autoPict="0">
                <anchor moveWithCells="1">
                  <from>
                    <xdr:col>2</xdr:col>
                    <xdr:colOff>1409700</xdr:colOff>
                    <xdr:row>48</xdr:row>
                    <xdr:rowOff>76200</xdr:rowOff>
                  </from>
                  <to>
                    <xdr:col>4</xdr:col>
                    <xdr:colOff>12700</xdr:colOff>
                    <xdr:row>50</xdr:row>
                    <xdr:rowOff>0</xdr:rowOff>
                  </to>
                </anchor>
              </controlPr>
            </control>
          </mc:Choice>
        </mc:AlternateContent>
        <mc:AlternateContent xmlns:mc="http://schemas.openxmlformats.org/markup-compatibility/2006">
          <mc:Choice Requires="x14">
            <control shapeId="10287" r:id="rId9" name="CBX47">
              <controlPr defaultSize="0" autoFill="0" autoLine="0" autoPict="0">
                <anchor moveWithCells="1">
                  <from>
                    <xdr:col>16</xdr:col>
                    <xdr:colOff>19050</xdr:colOff>
                    <xdr:row>10</xdr:row>
                    <xdr:rowOff>171450</xdr:rowOff>
                  </from>
                  <to>
                    <xdr:col>17</xdr:col>
                    <xdr:colOff>95250</xdr:colOff>
                    <xdr:row>12</xdr:row>
                    <xdr:rowOff>19050</xdr:rowOff>
                  </to>
                </anchor>
              </controlPr>
            </control>
          </mc:Choice>
        </mc:AlternateContent>
        <mc:AlternateContent xmlns:mc="http://schemas.openxmlformats.org/markup-compatibility/2006">
          <mc:Choice Requires="x14">
            <control shapeId="10290" r:id="rId10" name="CBX50">
              <controlPr defaultSize="0" autoFill="0" autoLine="0" autoPict="0">
                <anchor moveWithCells="1">
                  <from>
                    <xdr:col>16</xdr:col>
                    <xdr:colOff>19050</xdr:colOff>
                    <xdr:row>25</xdr:row>
                    <xdr:rowOff>171450</xdr:rowOff>
                  </from>
                  <to>
                    <xdr:col>17</xdr:col>
                    <xdr:colOff>95250</xdr:colOff>
                    <xdr:row>27</xdr:row>
                    <xdr:rowOff>19050</xdr:rowOff>
                  </to>
                </anchor>
              </controlPr>
            </control>
          </mc:Choice>
        </mc:AlternateContent>
        <mc:AlternateContent xmlns:mc="http://schemas.openxmlformats.org/markup-compatibility/2006">
          <mc:Choice Requires="x14">
            <control shapeId="10291" r:id="rId11" name="CBX51">
              <controlPr defaultSize="0" autoFill="0" autoLine="0" autoPict="0">
                <anchor moveWithCells="1">
                  <from>
                    <xdr:col>16</xdr:col>
                    <xdr:colOff>19050</xdr:colOff>
                    <xdr:row>30</xdr:row>
                    <xdr:rowOff>171450</xdr:rowOff>
                  </from>
                  <to>
                    <xdr:col>17</xdr:col>
                    <xdr:colOff>95250</xdr:colOff>
                    <xdr:row>32</xdr:row>
                    <xdr:rowOff>19050</xdr:rowOff>
                  </to>
                </anchor>
              </controlPr>
            </control>
          </mc:Choice>
        </mc:AlternateContent>
        <mc:AlternateContent xmlns:mc="http://schemas.openxmlformats.org/markup-compatibility/2006">
          <mc:Choice Requires="x14">
            <control shapeId="10292" r:id="rId12" name="CBX52">
              <controlPr defaultSize="0" autoFill="0" autoLine="0" autoPict="0">
                <anchor moveWithCells="1">
                  <from>
                    <xdr:col>16</xdr:col>
                    <xdr:colOff>19050</xdr:colOff>
                    <xdr:row>35</xdr:row>
                    <xdr:rowOff>184150</xdr:rowOff>
                  </from>
                  <to>
                    <xdr:col>17</xdr:col>
                    <xdr:colOff>95250</xdr:colOff>
                    <xdr:row>37</xdr:row>
                    <xdr:rowOff>19050</xdr:rowOff>
                  </to>
                </anchor>
              </controlPr>
            </control>
          </mc:Choice>
        </mc:AlternateContent>
        <mc:AlternateContent xmlns:mc="http://schemas.openxmlformats.org/markup-compatibility/2006">
          <mc:Choice Requires="x14">
            <control shapeId="10293" r:id="rId13" name="CBX53">
              <controlPr defaultSize="0" autoFill="0" autoLine="0" autoPict="0">
                <anchor moveWithCells="1">
                  <from>
                    <xdr:col>16</xdr:col>
                    <xdr:colOff>19050</xdr:colOff>
                    <xdr:row>40</xdr:row>
                    <xdr:rowOff>184150</xdr:rowOff>
                  </from>
                  <to>
                    <xdr:col>17</xdr:col>
                    <xdr:colOff>95250</xdr:colOff>
                    <xdr:row>42</xdr:row>
                    <xdr:rowOff>19050</xdr:rowOff>
                  </to>
                </anchor>
              </controlPr>
            </control>
          </mc:Choice>
        </mc:AlternateContent>
        <mc:AlternateContent xmlns:mc="http://schemas.openxmlformats.org/markup-compatibility/2006">
          <mc:Choice Requires="x14">
            <control shapeId="10302" r:id="rId14" name="CBX62">
              <controlPr defaultSize="0" autoFill="0" autoLine="0" autoPict="0">
                <anchor moveWithCells="1">
                  <from>
                    <xdr:col>16</xdr:col>
                    <xdr:colOff>19050</xdr:colOff>
                    <xdr:row>15</xdr:row>
                    <xdr:rowOff>171450</xdr:rowOff>
                  </from>
                  <to>
                    <xdr:col>17</xdr:col>
                    <xdr:colOff>95250</xdr:colOff>
                    <xdr:row>17</xdr:row>
                    <xdr:rowOff>12700</xdr:rowOff>
                  </to>
                </anchor>
              </controlPr>
            </control>
          </mc:Choice>
        </mc:AlternateContent>
        <mc:AlternateContent xmlns:mc="http://schemas.openxmlformats.org/markup-compatibility/2006">
          <mc:Choice Requires="x14">
            <control shapeId="10303" r:id="rId15" name="CBX63">
              <controlPr defaultSize="0" autoFill="0" autoLine="0" autoPict="0">
                <anchor moveWithCells="1">
                  <from>
                    <xdr:col>16</xdr:col>
                    <xdr:colOff>19050</xdr:colOff>
                    <xdr:row>20</xdr:row>
                    <xdr:rowOff>171450</xdr:rowOff>
                  </from>
                  <to>
                    <xdr:col>17</xdr:col>
                    <xdr:colOff>95250</xdr:colOff>
                    <xdr:row>22</xdr:row>
                    <xdr:rowOff>12700</xdr:rowOff>
                  </to>
                </anchor>
              </controlPr>
            </control>
          </mc:Choice>
        </mc:AlternateContent>
        <mc:AlternateContent xmlns:mc="http://schemas.openxmlformats.org/markup-compatibility/2006">
          <mc:Choice Requires="x14">
            <control shapeId="10361" r:id="rId16" name="Drop Down 121">
              <controlPr defaultSize="0" autoLine="0" autoPict="0">
                <anchor moveWithCells="1">
                  <from>
                    <xdr:col>3</xdr:col>
                    <xdr:colOff>0</xdr:colOff>
                    <xdr:row>3</xdr:row>
                    <xdr:rowOff>38100</xdr:rowOff>
                  </from>
                  <to>
                    <xdr:col>14</xdr:col>
                    <xdr:colOff>1123950</xdr:colOff>
                    <xdr:row>3</xdr:row>
                    <xdr:rowOff>241300</xdr:rowOff>
                  </to>
                </anchor>
              </controlPr>
            </control>
          </mc:Choice>
        </mc:AlternateContent>
        <mc:AlternateContent xmlns:mc="http://schemas.openxmlformats.org/markup-compatibility/2006">
          <mc:Choice Requires="x14">
            <control shapeId="10362" r:id="rId17" name="Drop Down 122">
              <controlPr defaultSize="0" autoLine="0" autoPict="0">
                <anchor moveWithCells="1">
                  <from>
                    <xdr:col>3</xdr:col>
                    <xdr:colOff>0</xdr:colOff>
                    <xdr:row>4</xdr:row>
                    <xdr:rowOff>38100</xdr:rowOff>
                  </from>
                  <to>
                    <xdr:col>14</xdr:col>
                    <xdr:colOff>1123950</xdr:colOff>
                    <xdr:row>4</xdr:row>
                    <xdr:rowOff>241300</xdr:rowOff>
                  </to>
                </anchor>
              </controlPr>
            </control>
          </mc:Choice>
        </mc:AlternateContent>
        <mc:AlternateContent xmlns:mc="http://schemas.openxmlformats.org/markup-compatibility/2006">
          <mc:Choice Requires="x14">
            <control shapeId="10405" r:id="rId18" name="CBX165">
              <controlPr defaultSize="0" autoFill="0" autoLine="0" autoPict="0">
                <anchor moveWithCells="1">
                  <from>
                    <xdr:col>16</xdr:col>
                    <xdr:colOff>19050</xdr:colOff>
                    <xdr:row>46</xdr:row>
                    <xdr:rowOff>88900</xdr:rowOff>
                  </from>
                  <to>
                    <xdr:col>17</xdr:col>
                    <xdr:colOff>95250</xdr:colOff>
                    <xdr:row>48</xdr:row>
                    <xdr:rowOff>0</xdr:rowOff>
                  </to>
                </anchor>
              </controlPr>
            </control>
          </mc:Choice>
        </mc:AlternateContent>
        <mc:AlternateContent xmlns:mc="http://schemas.openxmlformats.org/markup-compatibility/2006">
          <mc:Choice Requires="x14">
            <control shapeId="74214" r:id="rId19" name="Button 6630">
              <controlPr defaultSize="0" print="0" autoFill="0" autoPict="0" macro="[0]!VorlagePfeile">
                <anchor moveWithCells="1" sizeWithCells="1">
                  <from>
                    <xdr:col>6</xdr:col>
                    <xdr:colOff>1041400</xdr:colOff>
                    <xdr:row>5</xdr:row>
                    <xdr:rowOff>12700</xdr:rowOff>
                  </from>
                  <to>
                    <xdr:col>10</xdr:col>
                    <xdr:colOff>171450</xdr:colOff>
                    <xdr:row>6</xdr:row>
                    <xdr:rowOff>12700</xdr:rowOff>
                  </to>
                </anchor>
              </controlPr>
            </control>
          </mc:Choice>
        </mc:AlternateContent>
        <mc:AlternateContent xmlns:mc="http://schemas.openxmlformats.org/markup-compatibility/2006">
          <mc:Choice Requires="x14">
            <control shapeId="113839" r:id="rId20" name="Drop Down 14511">
              <controlPr defaultSize="0" autoLine="0" autoPict="0">
                <anchor moveWithCells="1">
                  <from>
                    <xdr:col>19</xdr:col>
                    <xdr:colOff>304800</xdr:colOff>
                    <xdr:row>4</xdr:row>
                    <xdr:rowOff>38100</xdr:rowOff>
                  </from>
                  <to>
                    <xdr:col>20</xdr:col>
                    <xdr:colOff>1123950</xdr:colOff>
                    <xdr:row>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B1:H45"/>
  <sheetViews>
    <sheetView showGridLines="0" zoomScaleNormal="100" workbookViewId="0">
      <selection activeCell="J21" sqref="J21"/>
    </sheetView>
  </sheetViews>
  <sheetFormatPr baseColWidth="10" defaultColWidth="11.453125" defaultRowHeight="12.5" x14ac:dyDescent="0.25"/>
  <cols>
    <col min="1" max="1" width="2.81640625" customWidth="1"/>
    <col min="2" max="2" width="4.26953125" style="49" customWidth="1"/>
    <col min="3" max="3" width="6.453125" customWidth="1"/>
    <col min="4" max="4" width="54.26953125" customWidth="1"/>
    <col min="5" max="5" width="10" customWidth="1"/>
    <col min="6" max="6" width="9.26953125" customWidth="1"/>
  </cols>
  <sheetData>
    <row r="1" spans="2:6" ht="30" customHeight="1" x14ac:dyDescent="0.25">
      <c r="F1" s="155" t="s">
        <v>322</v>
      </c>
    </row>
    <row r="2" spans="2:6" ht="30" customHeight="1" x14ac:dyDescent="0.25">
      <c r="F2" s="154" t="s">
        <v>325</v>
      </c>
    </row>
    <row r="3" spans="2:6" ht="6" customHeight="1" x14ac:dyDescent="0.35">
      <c r="B3" s="68"/>
      <c r="C3" s="71"/>
      <c r="D3" s="69"/>
      <c r="E3" s="70"/>
      <c r="F3" s="70"/>
    </row>
    <row r="4" spans="2:6" ht="15" customHeight="1" x14ac:dyDescent="0.3">
      <c r="B4" s="102" t="s">
        <v>362</v>
      </c>
      <c r="C4" s="101"/>
      <c r="D4" s="103">
        <v>40500</v>
      </c>
      <c r="E4" s="70"/>
      <c r="F4" s="70"/>
    </row>
    <row r="5" spans="2:6" ht="6" customHeight="1" x14ac:dyDescent="0.35">
      <c r="B5" s="68"/>
      <c r="C5" s="71"/>
      <c r="D5" s="69"/>
      <c r="E5" s="70"/>
      <c r="F5" s="70"/>
    </row>
    <row r="6" spans="2:6" s="73" customFormat="1" x14ac:dyDescent="0.25">
      <c r="B6" s="72"/>
      <c r="C6" s="72"/>
      <c r="D6" s="72"/>
      <c r="E6" s="72"/>
      <c r="F6" s="107"/>
    </row>
    <row r="7" spans="2:6" s="66" customFormat="1" ht="33.75" customHeight="1" x14ac:dyDescent="0.25">
      <c r="B7" s="498" t="s">
        <v>363</v>
      </c>
      <c r="C7" s="499"/>
      <c r="D7" s="499"/>
      <c r="E7" s="499"/>
      <c r="F7" s="500"/>
    </row>
    <row r="8" spans="2:6" s="104" customFormat="1" ht="15" customHeight="1" x14ac:dyDescent="0.25">
      <c r="B8" s="503"/>
      <c r="C8" s="506"/>
      <c r="D8" s="507"/>
      <c r="E8" s="108"/>
      <c r="F8" s="106" t="s">
        <v>364</v>
      </c>
    </row>
    <row r="9" spans="2:6" s="104" customFormat="1" ht="15" customHeight="1" x14ac:dyDescent="0.25">
      <c r="B9" s="74">
        <v>1.1000000000000001</v>
      </c>
      <c r="C9" s="78" t="s">
        <v>365</v>
      </c>
      <c r="D9" s="78"/>
      <c r="E9" s="78"/>
      <c r="F9" s="109"/>
    </row>
    <row r="10" spans="2:6" x14ac:dyDescent="0.25">
      <c r="B10" s="75"/>
      <c r="C10" s="76" t="s">
        <v>366</v>
      </c>
      <c r="D10" s="110" t="s">
        <v>367</v>
      </c>
      <c r="E10" s="110"/>
      <c r="F10" s="127">
        <v>800</v>
      </c>
    </row>
    <row r="11" spans="2:6" x14ac:dyDescent="0.25">
      <c r="B11" s="111"/>
      <c r="C11" s="112" t="s">
        <v>368</v>
      </c>
      <c r="D11" s="113" t="s">
        <v>369</v>
      </c>
      <c r="E11" s="113"/>
      <c r="F11" s="128">
        <v>600</v>
      </c>
    </row>
    <row r="12" spans="2:6" s="104" customFormat="1" ht="15" customHeight="1" x14ac:dyDescent="0.25">
      <c r="B12" s="74">
        <v>1.2</v>
      </c>
      <c r="C12" s="114" t="s">
        <v>370</v>
      </c>
      <c r="D12" s="78"/>
      <c r="E12" s="78"/>
      <c r="F12" s="109"/>
    </row>
    <row r="13" spans="2:6" x14ac:dyDescent="0.25">
      <c r="B13" s="508"/>
      <c r="C13" s="76" t="s">
        <v>371</v>
      </c>
      <c r="D13" s="110" t="s">
        <v>372</v>
      </c>
      <c r="E13" s="110"/>
      <c r="F13" s="127">
        <v>300</v>
      </c>
    </row>
    <row r="14" spans="2:6" x14ac:dyDescent="0.25">
      <c r="B14" s="509"/>
      <c r="C14" s="77" t="s">
        <v>373</v>
      </c>
      <c r="D14" s="91" t="s">
        <v>374</v>
      </c>
      <c r="E14" s="91"/>
      <c r="F14" s="129">
        <v>150</v>
      </c>
    </row>
    <row r="15" spans="2:6" s="73" customFormat="1" x14ac:dyDescent="0.25">
      <c r="B15" s="72"/>
      <c r="C15" s="72"/>
      <c r="D15" s="72"/>
      <c r="E15" s="72"/>
      <c r="F15" s="107"/>
    </row>
    <row r="16" spans="2:6" s="66" customFormat="1" ht="33.75" customHeight="1" x14ac:dyDescent="0.25">
      <c r="B16" s="498" t="s">
        <v>375</v>
      </c>
      <c r="C16" s="499"/>
      <c r="D16" s="499"/>
      <c r="E16" s="499"/>
      <c r="F16" s="500"/>
    </row>
    <row r="17" spans="2:6" s="67" customFormat="1" ht="26.25" customHeight="1" x14ac:dyDescent="0.3">
      <c r="B17" s="124"/>
      <c r="C17" s="125"/>
      <c r="D17" s="125"/>
      <c r="E17" s="126" t="s">
        <v>377</v>
      </c>
      <c r="F17" s="130" t="s">
        <v>393</v>
      </c>
    </row>
    <row r="18" spans="2:6" ht="15" customHeight="1" x14ac:dyDescent="0.3">
      <c r="B18" s="74">
        <v>2.1</v>
      </c>
      <c r="C18" s="78" t="s">
        <v>378</v>
      </c>
      <c r="D18" s="79"/>
      <c r="E18" s="80"/>
      <c r="F18" s="109"/>
    </row>
    <row r="19" spans="2:6" s="15" customFormat="1" x14ac:dyDescent="0.25">
      <c r="B19" s="81"/>
      <c r="C19" s="82" t="s">
        <v>89</v>
      </c>
      <c r="D19" s="83" t="s">
        <v>379</v>
      </c>
      <c r="E19" s="84" t="s">
        <v>394</v>
      </c>
      <c r="F19" s="133">
        <v>50</v>
      </c>
    </row>
    <row r="20" spans="2:6" s="15" customFormat="1" x14ac:dyDescent="0.25">
      <c r="B20" s="85"/>
      <c r="C20" s="86" t="s">
        <v>9</v>
      </c>
      <c r="D20" s="87" t="s">
        <v>380</v>
      </c>
      <c r="E20" s="88" t="s">
        <v>381</v>
      </c>
      <c r="F20" s="134">
        <v>30</v>
      </c>
    </row>
    <row r="21" spans="2:6" x14ac:dyDescent="0.25">
      <c r="B21" s="89"/>
      <c r="C21" s="90" t="s">
        <v>90</v>
      </c>
      <c r="D21" s="91" t="s">
        <v>382</v>
      </c>
      <c r="E21" s="92" t="s">
        <v>395</v>
      </c>
      <c r="F21" s="135">
        <v>15</v>
      </c>
    </row>
    <row r="22" spans="2:6" ht="15" customHeight="1" x14ac:dyDescent="0.3">
      <c r="B22" s="74">
        <v>2.2000000000000002</v>
      </c>
      <c r="C22" s="78" t="s">
        <v>383</v>
      </c>
      <c r="D22" s="79"/>
      <c r="E22" s="80"/>
      <c r="F22" s="115"/>
    </row>
    <row r="23" spans="2:6" x14ac:dyDescent="0.25">
      <c r="B23" s="93"/>
      <c r="C23" s="76" t="s">
        <v>85</v>
      </c>
      <c r="D23" s="94" t="s">
        <v>384</v>
      </c>
      <c r="E23" s="84" t="s">
        <v>394</v>
      </c>
      <c r="F23" s="133">
        <v>100</v>
      </c>
    </row>
    <row r="24" spans="2:6" x14ac:dyDescent="0.25">
      <c r="B24" s="95"/>
      <c r="C24" s="96" t="s">
        <v>86</v>
      </c>
      <c r="D24" s="97" t="s">
        <v>385</v>
      </c>
      <c r="E24" s="98" t="s">
        <v>394</v>
      </c>
      <c r="F24" s="134">
        <v>20</v>
      </c>
    </row>
    <row r="25" spans="2:6" x14ac:dyDescent="0.25">
      <c r="B25" s="95"/>
      <c r="C25" s="96" t="s">
        <v>87</v>
      </c>
      <c r="D25" s="99" t="s">
        <v>386</v>
      </c>
      <c r="E25" s="98" t="s">
        <v>381</v>
      </c>
      <c r="F25" s="134">
        <v>2.5</v>
      </c>
    </row>
    <row r="26" spans="2:6" x14ac:dyDescent="0.25">
      <c r="B26" s="95"/>
      <c r="C26" s="96" t="s">
        <v>88</v>
      </c>
      <c r="D26" s="99" t="s">
        <v>387</v>
      </c>
      <c r="E26" s="98" t="s">
        <v>381</v>
      </c>
      <c r="F26" s="134">
        <v>3.5</v>
      </c>
    </row>
    <row r="27" spans="2:6" x14ac:dyDescent="0.25">
      <c r="B27" s="89"/>
      <c r="C27" s="77" t="s">
        <v>10</v>
      </c>
      <c r="D27" s="91" t="s">
        <v>400</v>
      </c>
      <c r="E27" s="92" t="s">
        <v>359</v>
      </c>
      <c r="F27" s="135">
        <v>5</v>
      </c>
    </row>
    <row r="28" spans="2:6" ht="15" customHeight="1" x14ac:dyDescent="0.3">
      <c r="B28" s="74">
        <v>2.2999999999999998</v>
      </c>
      <c r="C28" s="78" t="s">
        <v>388</v>
      </c>
      <c r="D28" s="79"/>
      <c r="E28" s="80"/>
      <c r="F28" s="115"/>
    </row>
    <row r="29" spans="2:6" x14ac:dyDescent="0.25">
      <c r="B29" s="93"/>
      <c r="C29" s="76" t="s">
        <v>91</v>
      </c>
      <c r="D29" s="94" t="s">
        <v>389</v>
      </c>
      <c r="E29" s="84" t="s">
        <v>394</v>
      </c>
      <c r="F29" s="133">
        <v>50</v>
      </c>
    </row>
    <row r="30" spans="2:6" x14ac:dyDescent="0.25">
      <c r="B30" s="95"/>
      <c r="C30" s="96" t="s">
        <v>92</v>
      </c>
      <c r="D30" s="97" t="s">
        <v>390</v>
      </c>
      <c r="E30" s="98" t="s">
        <v>394</v>
      </c>
      <c r="F30" s="134">
        <v>20</v>
      </c>
    </row>
    <row r="31" spans="2:6" x14ac:dyDescent="0.25">
      <c r="B31" s="95"/>
      <c r="C31" s="96" t="s">
        <v>93</v>
      </c>
      <c r="D31" s="99" t="s">
        <v>391</v>
      </c>
      <c r="E31" s="98" t="s">
        <v>381</v>
      </c>
      <c r="F31" s="134">
        <v>2.5</v>
      </c>
    </row>
    <row r="32" spans="2:6" x14ac:dyDescent="0.25">
      <c r="B32" s="89"/>
      <c r="C32" s="77" t="s">
        <v>94</v>
      </c>
      <c r="D32" s="91" t="s">
        <v>392</v>
      </c>
      <c r="E32" s="100" t="s">
        <v>381</v>
      </c>
      <c r="F32" s="135">
        <v>3.5</v>
      </c>
    </row>
    <row r="33" spans="2:8" s="22" customFormat="1" x14ac:dyDescent="0.25">
      <c r="B33" s="116"/>
      <c r="C33" s="117"/>
      <c r="D33" s="118"/>
      <c r="E33" s="119"/>
      <c r="F33" s="119"/>
    </row>
    <row r="35" spans="2:8" s="66" customFormat="1" ht="33.75" customHeight="1" x14ac:dyDescent="0.25">
      <c r="B35" s="498" t="s">
        <v>356</v>
      </c>
      <c r="C35" s="501"/>
      <c r="D35" s="501"/>
      <c r="E35" s="501"/>
      <c r="F35" s="502"/>
    </row>
    <row r="36" spans="2:8" s="104" customFormat="1" ht="15" customHeight="1" x14ac:dyDescent="0.25">
      <c r="B36" s="503"/>
      <c r="C36" s="504"/>
      <c r="D36" s="505"/>
      <c r="E36" s="105" t="s">
        <v>377</v>
      </c>
      <c r="F36" s="106" t="s">
        <v>396</v>
      </c>
    </row>
    <row r="37" spans="2:8" ht="15" customHeight="1" x14ac:dyDescent="0.3">
      <c r="B37" s="74"/>
      <c r="C37" s="78" t="s">
        <v>354</v>
      </c>
      <c r="D37" s="79"/>
      <c r="E37" s="79"/>
      <c r="F37" s="131"/>
      <c r="G37" s="71"/>
      <c r="H37" s="71"/>
    </row>
    <row r="38" spans="2:8" ht="15" customHeight="1" x14ac:dyDescent="0.25">
      <c r="B38" s="136"/>
      <c r="C38" s="137"/>
      <c r="D38" s="146" t="s">
        <v>358</v>
      </c>
      <c r="E38" s="140" t="s">
        <v>381</v>
      </c>
      <c r="F38" s="139">
        <v>0</v>
      </c>
      <c r="G38" s="71"/>
      <c r="H38" s="71"/>
    </row>
    <row r="39" spans="2:8" x14ac:dyDescent="0.25">
      <c r="B39" s="95"/>
      <c r="C39" s="96"/>
      <c r="D39" s="147" t="s">
        <v>96</v>
      </c>
      <c r="E39" s="138" t="s">
        <v>381</v>
      </c>
      <c r="F39" s="139">
        <v>5</v>
      </c>
      <c r="G39" s="71"/>
      <c r="H39" s="71"/>
    </row>
    <row r="40" spans="2:8" x14ac:dyDescent="0.25">
      <c r="B40" s="95"/>
      <c r="C40" s="96"/>
      <c r="D40" s="147" t="s">
        <v>97</v>
      </c>
      <c r="E40" s="138" t="s">
        <v>381</v>
      </c>
      <c r="F40" s="139">
        <v>15</v>
      </c>
      <c r="G40" s="71"/>
      <c r="H40" s="71"/>
    </row>
    <row r="41" spans="2:8" x14ac:dyDescent="0.25">
      <c r="B41" s="95"/>
      <c r="C41" s="96"/>
      <c r="D41" s="147" t="s">
        <v>98</v>
      </c>
      <c r="E41" s="138" t="s">
        <v>376</v>
      </c>
      <c r="F41" s="141">
        <v>8</v>
      </c>
      <c r="G41" s="71"/>
      <c r="H41" s="71"/>
    </row>
    <row r="42" spans="2:8" x14ac:dyDescent="0.25">
      <c r="B42" s="142"/>
      <c r="C42" s="143"/>
      <c r="D42" s="148" t="s">
        <v>99</v>
      </c>
      <c r="E42" s="144" t="s">
        <v>100</v>
      </c>
      <c r="F42" s="145">
        <v>0.5</v>
      </c>
      <c r="G42" s="71"/>
      <c r="H42" s="71"/>
    </row>
    <row r="43" spans="2:8" ht="15" customHeight="1" x14ac:dyDescent="0.3">
      <c r="B43" s="74"/>
      <c r="C43" s="78" t="s">
        <v>357</v>
      </c>
      <c r="D43" s="79"/>
      <c r="E43" s="79"/>
      <c r="F43" s="131"/>
      <c r="G43" s="71"/>
      <c r="H43" s="71"/>
    </row>
    <row r="44" spans="2:8" x14ac:dyDescent="0.25">
      <c r="B44" s="95"/>
      <c r="C44" s="96"/>
      <c r="D44" s="97" t="s">
        <v>397</v>
      </c>
      <c r="E44" s="138" t="s">
        <v>398</v>
      </c>
      <c r="F44" s="139">
        <v>85</v>
      </c>
      <c r="G44" s="71"/>
      <c r="H44" s="71"/>
    </row>
    <row r="45" spans="2:8" x14ac:dyDescent="0.25">
      <c r="B45" s="120"/>
      <c r="C45" s="121"/>
      <c r="D45" s="122" t="s">
        <v>360</v>
      </c>
      <c r="E45" s="123" t="s">
        <v>381</v>
      </c>
      <c r="F45" s="132">
        <v>8</v>
      </c>
      <c r="G45" s="71"/>
      <c r="H45" s="71"/>
    </row>
  </sheetData>
  <protectedRanges>
    <protectedRange sqref="F19:F21 F23:F27 F29:F32" name="Rahmenbed"/>
  </protectedRanges>
  <mergeCells count="6">
    <mergeCell ref="B7:F7"/>
    <mergeCell ref="B35:F35"/>
    <mergeCell ref="B36:D36"/>
    <mergeCell ref="B8:D8"/>
    <mergeCell ref="B13:B14"/>
    <mergeCell ref="B16:F16"/>
  </mergeCells>
  <phoneticPr fontId="7" type="noConversion"/>
  <pageMargins left="0.98425196850393704" right="0.39370078740157483" top="0.39370078740157483" bottom="0.47244094488188981" header="0.31496062992125984" footer="0.31496062992125984"/>
  <pageSetup paperSize="9" orientation="portrait" horizontalDpi="1200" verticalDpi="1200" r:id="rId1"/>
  <headerFooter alignWithMargins="0">
    <oddFooter>&amp;L&amp;8&amp;Z&amp;F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L22"/>
  <sheetViews>
    <sheetView showGridLines="0" workbookViewId="0">
      <selection activeCell="H19" sqref="H19"/>
    </sheetView>
  </sheetViews>
  <sheetFormatPr baseColWidth="10" defaultColWidth="11.54296875" defaultRowHeight="12.5" outlineLevelCol="1" x14ac:dyDescent="0.25"/>
  <cols>
    <col min="1" max="1" width="2.7265625" style="71" customWidth="1"/>
    <col min="2" max="2" width="6" style="71" customWidth="1"/>
    <col min="3" max="3" width="13.26953125" style="264" bestFit="1" customWidth="1"/>
    <col min="4" max="4" width="17.26953125" style="264" bestFit="1" customWidth="1"/>
    <col min="5" max="5" width="15.81640625" style="264" bestFit="1" customWidth="1"/>
    <col min="6" max="6" width="14" style="71" customWidth="1"/>
    <col min="7" max="7" width="9.81640625" style="71" customWidth="1"/>
    <col min="8" max="8" width="19.54296875" style="264" customWidth="1"/>
    <col min="9" max="9" width="32" style="264" customWidth="1"/>
    <col min="10" max="10" width="28.26953125" style="264" hidden="1" customWidth="1" outlineLevel="1"/>
    <col min="11" max="11" width="43.453125" style="264" hidden="1" customWidth="1" outlineLevel="1"/>
    <col min="12" max="12" width="11.54296875" style="71" collapsed="1"/>
    <col min="13" max="16384" width="11.54296875" style="71"/>
  </cols>
  <sheetData>
    <row r="1" spans="2:12" ht="23" x14ac:dyDescent="0.25">
      <c r="L1" s="249" t="s">
        <v>322</v>
      </c>
    </row>
    <row r="2" spans="2:12" ht="20.5" x14ac:dyDescent="0.25">
      <c r="L2" s="248" t="s">
        <v>513</v>
      </c>
    </row>
    <row r="3" spans="2:12" ht="18" x14ac:dyDescent="0.4">
      <c r="C3" s="324"/>
      <c r="D3" s="324"/>
      <c r="I3" s="325"/>
      <c r="J3" s="326"/>
      <c r="K3" s="325"/>
      <c r="L3" s="327" t="s">
        <v>595</v>
      </c>
    </row>
    <row r="4" spans="2:12" ht="18.5" thickBot="1" x14ac:dyDescent="0.45">
      <c r="B4" s="326"/>
      <c r="C4" s="324"/>
      <c r="D4" s="324"/>
      <c r="I4" s="325"/>
      <c r="J4" s="325"/>
      <c r="K4" s="325"/>
    </row>
    <row r="5" spans="2:12" ht="27" customHeight="1" thickBot="1" x14ac:dyDescent="0.3">
      <c r="B5" s="312" t="s">
        <v>320</v>
      </c>
      <c r="C5" s="313" t="s">
        <v>361</v>
      </c>
      <c r="D5" s="313" t="s">
        <v>514</v>
      </c>
      <c r="E5" s="313" t="s">
        <v>515</v>
      </c>
      <c r="F5" s="313" t="s">
        <v>516</v>
      </c>
      <c r="G5" s="313" t="s">
        <v>336</v>
      </c>
      <c r="H5" s="313" t="s">
        <v>517</v>
      </c>
      <c r="I5" s="314" t="s">
        <v>518</v>
      </c>
      <c r="J5" s="314" t="s">
        <v>629</v>
      </c>
      <c r="K5" s="314" t="s">
        <v>608</v>
      </c>
      <c r="L5" s="315" t="s">
        <v>519</v>
      </c>
    </row>
    <row r="6" spans="2:12" ht="11.5" customHeight="1" x14ac:dyDescent="0.25">
      <c r="B6" s="318"/>
      <c r="C6" s="309"/>
      <c r="D6" s="310"/>
      <c r="E6" s="319"/>
      <c r="F6" s="320"/>
      <c r="G6" s="321"/>
      <c r="H6" s="311"/>
      <c r="I6" s="311"/>
      <c r="J6" s="322"/>
      <c r="K6" s="311"/>
      <c r="L6" s="323"/>
    </row>
    <row r="7" spans="2:12" ht="25" x14ac:dyDescent="0.25">
      <c r="B7" s="328">
        <v>1</v>
      </c>
      <c r="C7" s="329" t="s">
        <v>270</v>
      </c>
      <c r="D7" s="329" t="s">
        <v>520</v>
      </c>
      <c r="E7" s="330" t="s">
        <v>521</v>
      </c>
      <c r="F7" s="331" t="s">
        <v>522</v>
      </c>
      <c r="G7" s="332" t="s">
        <v>523</v>
      </c>
      <c r="H7" s="329" t="s">
        <v>524</v>
      </c>
      <c r="I7" s="333" t="s">
        <v>525</v>
      </c>
      <c r="J7" s="322" t="s">
        <v>614</v>
      </c>
      <c r="K7" s="322" t="s">
        <v>598</v>
      </c>
      <c r="L7" s="332" t="s">
        <v>526</v>
      </c>
    </row>
    <row r="8" spans="2:12" x14ac:dyDescent="0.25">
      <c r="B8" s="328">
        <v>2</v>
      </c>
      <c r="C8" s="329" t="s">
        <v>299</v>
      </c>
      <c r="D8" s="329" t="s">
        <v>527</v>
      </c>
      <c r="E8" s="330" t="s">
        <v>528</v>
      </c>
      <c r="F8" s="331" t="s">
        <v>529</v>
      </c>
      <c r="G8" s="334" t="s">
        <v>591</v>
      </c>
      <c r="H8" s="329" t="s">
        <v>524</v>
      </c>
      <c r="I8" s="333" t="s">
        <v>530</v>
      </c>
      <c r="J8" s="322" t="s">
        <v>615</v>
      </c>
      <c r="K8" s="322" t="s">
        <v>599</v>
      </c>
      <c r="L8" s="332" t="s">
        <v>531</v>
      </c>
    </row>
    <row r="9" spans="2:12" ht="25" x14ac:dyDescent="0.25">
      <c r="B9" s="328">
        <v>3</v>
      </c>
      <c r="C9" s="329" t="s">
        <v>213</v>
      </c>
      <c r="D9" s="329" t="s">
        <v>532</v>
      </c>
      <c r="E9" s="330" t="s">
        <v>533</v>
      </c>
      <c r="F9" s="331" t="s">
        <v>534</v>
      </c>
      <c r="G9" s="332" t="s">
        <v>535</v>
      </c>
      <c r="H9" s="329" t="s">
        <v>536</v>
      </c>
      <c r="I9" s="333" t="s">
        <v>525</v>
      </c>
      <c r="J9" s="322" t="s">
        <v>616</v>
      </c>
      <c r="K9" s="322" t="s">
        <v>600</v>
      </c>
      <c r="L9" s="332" t="s">
        <v>537</v>
      </c>
    </row>
    <row r="10" spans="2:12" ht="25" x14ac:dyDescent="0.25">
      <c r="B10" s="328">
        <v>4</v>
      </c>
      <c r="C10" s="329" t="s">
        <v>304</v>
      </c>
      <c r="D10" s="329" t="s">
        <v>538</v>
      </c>
      <c r="E10" s="330" t="s">
        <v>539</v>
      </c>
      <c r="F10" s="331" t="s">
        <v>540</v>
      </c>
      <c r="G10" s="334" t="s">
        <v>592</v>
      </c>
      <c r="H10" s="336" t="s">
        <v>637</v>
      </c>
      <c r="I10" s="333" t="s">
        <v>525</v>
      </c>
      <c r="J10" s="322" t="s">
        <v>617</v>
      </c>
      <c r="K10" s="322" t="s">
        <v>601</v>
      </c>
      <c r="L10" s="332" t="s">
        <v>541</v>
      </c>
    </row>
    <row r="11" spans="2:12" ht="25" x14ac:dyDescent="0.25">
      <c r="B11" s="328">
        <v>5</v>
      </c>
      <c r="C11" s="329" t="s">
        <v>267</v>
      </c>
      <c r="D11" s="329" t="s">
        <v>542</v>
      </c>
      <c r="E11" s="330" t="s">
        <v>543</v>
      </c>
      <c r="F11" s="331" t="s">
        <v>544</v>
      </c>
      <c r="G11" s="334" t="s">
        <v>535</v>
      </c>
      <c r="H11" s="336" t="s">
        <v>637</v>
      </c>
      <c r="I11" s="333" t="s">
        <v>525</v>
      </c>
      <c r="J11" s="322" t="s">
        <v>618</v>
      </c>
      <c r="K11" s="322" t="s">
        <v>609</v>
      </c>
      <c r="L11" s="332" t="s">
        <v>545</v>
      </c>
    </row>
    <row r="12" spans="2:12" x14ac:dyDescent="0.25">
      <c r="B12" s="328">
        <v>6</v>
      </c>
      <c r="C12" s="329" t="s">
        <v>209</v>
      </c>
      <c r="D12" s="329" t="s">
        <v>546</v>
      </c>
      <c r="E12" s="330" t="s">
        <v>547</v>
      </c>
      <c r="F12" s="331" t="s">
        <v>548</v>
      </c>
      <c r="G12" s="332">
        <v>23</v>
      </c>
      <c r="H12" s="336" t="s">
        <v>637</v>
      </c>
      <c r="I12" s="333" t="s">
        <v>549</v>
      </c>
      <c r="J12" s="322" t="s">
        <v>619</v>
      </c>
      <c r="K12" s="322" t="s">
        <v>602</v>
      </c>
      <c r="L12" s="332" t="s">
        <v>550</v>
      </c>
    </row>
    <row r="13" spans="2:12" x14ac:dyDescent="0.25">
      <c r="B13" s="328">
        <v>7</v>
      </c>
      <c r="C13" s="329" t="s">
        <v>275</v>
      </c>
      <c r="D13" s="329" t="s">
        <v>551</v>
      </c>
      <c r="E13" s="330" t="s">
        <v>552</v>
      </c>
      <c r="F13" s="331" t="s">
        <v>553</v>
      </c>
      <c r="G13" s="334" t="s">
        <v>523</v>
      </c>
      <c r="H13" s="329" t="s">
        <v>524</v>
      </c>
      <c r="I13" s="333" t="s">
        <v>530</v>
      </c>
      <c r="J13" s="322" t="s">
        <v>620</v>
      </c>
      <c r="K13" s="322" t="s">
        <v>612</v>
      </c>
      <c r="L13" s="332" t="s">
        <v>554</v>
      </c>
    </row>
    <row r="14" spans="2:12" ht="54.5" x14ac:dyDescent="0.25">
      <c r="B14" s="328">
        <v>8</v>
      </c>
      <c r="C14" s="329" t="s">
        <v>260</v>
      </c>
      <c r="D14" s="329" t="s">
        <v>555</v>
      </c>
      <c r="E14" s="330" t="s">
        <v>556</v>
      </c>
      <c r="F14" s="331" t="s">
        <v>553</v>
      </c>
      <c r="G14" s="335" t="s">
        <v>557</v>
      </c>
      <c r="H14" s="333" t="s">
        <v>558</v>
      </c>
      <c r="I14" s="333" t="s">
        <v>559</v>
      </c>
      <c r="J14" s="322" t="s">
        <v>621</v>
      </c>
      <c r="K14" s="322" t="s">
        <v>613</v>
      </c>
      <c r="L14" s="332" t="s">
        <v>560</v>
      </c>
    </row>
    <row r="15" spans="2:12" ht="25" x14ac:dyDescent="0.25">
      <c r="B15" s="328">
        <v>9</v>
      </c>
      <c r="C15" s="329" t="s">
        <v>223</v>
      </c>
      <c r="D15" s="329" t="s">
        <v>561</v>
      </c>
      <c r="E15" s="330" t="s">
        <v>562</v>
      </c>
      <c r="F15" s="331" t="s">
        <v>563</v>
      </c>
      <c r="G15" s="334" t="s">
        <v>593</v>
      </c>
      <c r="H15" s="322" t="s">
        <v>637</v>
      </c>
      <c r="I15" s="333" t="s">
        <v>525</v>
      </c>
      <c r="J15" s="322" t="s">
        <v>622</v>
      </c>
      <c r="K15" s="322" t="s">
        <v>603</v>
      </c>
      <c r="L15" s="332" t="s">
        <v>564</v>
      </c>
    </row>
    <row r="16" spans="2:12" x14ac:dyDescent="0.25">
      <c r="B16" s="328">
        <v>10</v>
      </c>
      <c r="C16" s="329" t="s">
        <v>275</v>
      </c>
      <c r="D16" s="329" t="s">
        <v>565</v>
      </c>
      <c r="E16" s="330" t="s">
        <v>566</v>
      </c>
      <c r="F16" s="331" t="s">
        <v>567</v>
      </c>
      <c r="G16" s="332">
        <v>22</v>
      </c>
      <c r="H16" s="322" t="s">
        <v>536</v>
      </c>
      <c r="I16" s="333" t="s">
        <v>530</v>
      </c>
      <c r="J16" s="322" t="s">
        <v>623</v>
      </c>
      <c r="K16" s="322" t="s">
        <v>611</v>
      </c>
      <c r="L16" s="332" t="s">
        <v>568</v>
      </c>
    </row>
    <row r="17" spans="2:12" x14ac:dyDescent="0.25">
      <c r="B17" s="328">
        <v>11</v>
      </c>
      <c r="C17" s="329" t="s">
        <v>215</v>
      </c>
      <c r="D17" s="329" t="s">
        <v>569</v>
      </c>
      <c r="E17" s="330" t="s">
        <v>570</v>
      </c>
      <c r="F17" s="331" t="s">
        <v>571</v>
      </c>
      <c r="G17" s="334" t="s">
        <v>594</v>
      </c>
      <c r="H17" s="336" t="s">
        <v>637</v>
      </c>
      <c r="I17" s="333" t="s">
        <v>530</v>
      </c>
      <c r="J17" s="322" t="s">
        <v>624</v>
      </c>
      <c r="K17" s="322" t="s">
        <v>604</v>
      </c>
      <c r="L17" s="332" t="s">
        <v>572</v>
      </c>
    </row>
    <row r="18" spans="2:12" x14ac:dyDescent="0.25">
      <c r="B18" s="328">
        <v>12</v>
      </c>
      <c r="C18" s="329" t="s">
        <v>260</v>
      </c>
      <c r="D18" s="329" t="s">
        <v>573</v>
      </c>
      <c r="E18" s="330" t="s">
        <v>574</v>
      </c>
      <c r="F18" s="331" t="s">
        <v>575</v>
      </c>
      <c r="G18" s="332">
        <v>34</v>
      </c>
      <c r="H18" s="333" t="s">
        <v>576</v>
      </c>
      <c r="I18" s="333" t="s">
        <v>577</v>
      </c>
      <c r="J18" s="322" t="s">
        <v>625</v>
      </c>
      <c r="K18" s="322" t="s">
        <v>605</v>
      </c>
      <c r="L18" s="332" t="s">
        <v>578</v>
      </c>
    </row>
    <row r="19" spans="2:12" x14ac:dyDescent="0.25">
      <c r="B19" s="328">
        <v>13</v>
      </c>
      <c r="C19" s="329" t="s">
        <v>282</v>
      </c>
      <c r="D19" s="329" t="s">
        <v>579</v>
      </c>
      <c r="E19" s="330" t="s">
        <v>580</v>
      </c>
      <c r="F19" s="331" t="s">
        <v>563</v>
      </c>
      <c r="G19" s="334" t="s">
        <v>597</v>
      </c>
      <c r="H19" s="322" t="s">
        <v>637</v>
      </c>
      <c r="I19" s="333" t="s">
        <v>582</v>
      </c>
      <c r="J19" s="322" t="s">
        <v>626</v>
      </c>
      <c r="K19" s="322" t="s">
        <v>606</v>
      </c>
      <c r="L19" s="332" t="s">
        <v>583</v>
      </c>
    </row>
    <row r="20" spans="2:12" x14ac:dyDescent="0.25">
      <c r="B20" s="328">
        <v>14</v>
      </c>
      <c r="C20" s="329" t="s">
        <v>254</v>
      </c>
      <c r="D20" s="329" t="s">
        <v>584</v>
      </c>
      <c r="E20" s="330" t="s">
        <v>585</v>
      </c>
      <c r="F20" s="331" t="s">
        <v>575</v>
      </c>
      <c r="G20" s="332">
        <v>44</v>
      </c>
      <c r="H20" s="333" t="s">
        <v>581</v>
      </c>
      <c r="I20" s="333" t="s">
        <v>577</v>
      </c>
      <c r="J20" s="322" t="s">
        <v>627</v>
      </c>
      <c r="K20" s="322" t="s">
        <v>610</v>
      </c>
      <c r="L20" s="332" t="s">
        <v>586</v>
      </c>
    </row>
    <row r="21" spans="2:12" ht="25" x14ac:dyDescent="0.25">
      <c r="B21" s="328">
        <v>15</v>
      </c>
      <c r="C21" s="329" t="s">
        <v>254</v>
      </c>
      <c r="D21" s="329" t="s">
        <v>587</v>
      </c>
      <c r="E21" s="330" t="s">
        <v>588</v>
      </c>
      <c r="F21" s="331" t="s">
        <v>553</v>
      </c>
      <c r="G21" s="334" t="s">
        <v>596</v>
      </c>
      <c r="H21" s="333" t="s">
        <v>536</v>
      </c>
      <c r="I21" s="333" t="s">
        <v>589</v>
      </c>
      <c r="J21" s="322" t="s">
        <v>628</v>
      </c>
      <c r="K21" s="322" t="s">
        <v>607</v>
      </c>
      <c r="L21" s="332" t="s">
        <v>590</v>
      </c>
    </row>
    <row r="22" spans="2:12" x14ac:dyDescent="0.25">
      <c r="B22" s="337"/>
      <c r="H22" s="325"/>
    </row>
  </sheetData>
  <sheetProtection sheet="1" insertColumns="0" selectLockedCells="1" sort="0" autoFilter="0" selectUnlockedCells="1"/>
  <pageMargins left="0.7" right="0.7" top="0.78740157499999996" bottom="0.78740157499999996" header="0.3" footer="0.3"/>
  <pageSetup paperSize="9" scale="94"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F118"/>
  <sheetViews>
    <sheetView showGridLines="0" workbookViewId="0">
      <selection activeCell="A3" sqref="A3"/>
    </sheetView>
  </sheetViews>
  <sheetFormatPr baseColWidth="10" defaultColWidth="11.453125" defaultRowHeight="12.5" x14ac:dyDescent="0.25"/>
  <cols>
    <col min="1" max="3" width="7" style="24" customWidth="1"/>
    <col min="4" max="4" width="26.26953125" style="24" customWidth="1"/>
    <col min="5" max="6" width="7.54296875" style="24" customWidth="1"/>
    <col min="7" max="7" width="4.453125" customWidth="1"/>
  </cols>
  <sheetData>
    <row r="1" spans="1:6" s="21" customFormat="1" ht="18" x14ac:dyDescent="0.4">
      <c r="A1" s="23" t="s">
        <v>318</v>
      </c>
      <c r="B1" s="23"/>
      <c r="C1" s="23"/>
      <c r="D1" s="23"/>
      <c r="E1" s="23"/>
      <c r="F1" s="23"/>
    </row>
    <row r="2" spans="1:6" ht="7.5" customHeight="1" x14ac:dyDescent="0.25"/>
    <row r="3" spans="1:6" ht="17.25" customHeight="1" x14ac:dyDescent="0.25">
      <c r="A3" s="24" t="s">
        <v>319</v>
      </c>
      <c r="E3" s="25" t="s">
        <v>316</v>
      </c>
    </row>
    <row r="4" spans="1:6" ht="7.5" customHeight="1" x14ac:dyDescent="0.25"/>
    <row r="5" spans="1:6" ht="18" customHeight="1" thickBot="1" x14ac:dyDescent="0.35">
      <c r="A5" s="37" t="s">
        <v>321</v>
      </c>
    </row>
    <row r="6" spans="1:6" ht="25.5" customHeight="1" x14ac:dyDescent="0.25">
      <c r="A6" s="59" t="s">
        <v>320</v>
      </c>
      <c r="B6" s="60" t="s">
        <v>202</v>
      </c>
      <c r="C6" s="60" t="s">
        <v>203</v>
      </c>
      <c r="D6" s="61" t="s">
        <v>204</v>
      </c>
      <c r="E6" s="62" t="s">
        <v>205</v>
      </c>
      <c r="F6" s="63" t="s">
        <v>206</v>
      </c>
    </row>
    <row r="7" spans="1:6" s="263" customFormat="1" ht="20.25" customHeight="1" thickBot="1" x14ac:dyDescent="0.3">
      <c r="A7" s="261">
        <v>1</v>
      </c>
      <c r="B7" s="262">
        <f>VLOOKUP($A$7,$A$10:$F$118,2,FALSE)</f>
        <v>0</v>
      </c>
      <c r="C7" s="262">
        <f>VLOOKUP($A$7,$A$10:$F$118,3,FALSE)</f>
        <v>0</v>
      </c>
      <c r="D7" s="262">
        <f>VLOOKUP($A$7,$A$10:$F$118,4,FALSE)</f>
        <v>0</v>
      </c>
      <c r="E7" s="262">
        <f>VLOOKUP($A$7,$A$10:$F$118,5,FALSE)</f>
        <v>0</v>
      </c>
      <c r="F7" s="265">
        <f>VLOOKUP($A$7,$A$10:$F$118,6,FALSE)</f>
        <v>0</v>
      </c>
    </row>
    <row r="8" spans="1:6" ht="15.75" customHeight="1" thickBot="1" x14ac:dyDescent="0.3"/>
    <row r="9" spans="1:6" ht="25.5" customHeight="1" x14ac:dyDescent="0.25">
      <c r="A9" s="250" t="s">
        <v>320</v>
      </c>
      <c r="B9" s="251" t="s">
        <v>202</v>
      </c>
      <c r="C9" s="251" t="s">
        <v>203</v>
      </c>
      <c r="D9" s="252" t="s">
        <v>204</v>
      </c>
      <c r="E9" s="253" t="s">
        <v>205</v>
      </c>
      <c r="F9" s="254" t="s">
        <v>206</v>
      </c>
    </row>
    <row r="10" spans="1:6" ht="14.25" customHeight="1" x14ac:dyDescent="0.3">
      <c r="A10" s="255">
        <v>1</v>
      </c>
      <c r="B10" s="26"/>
      <c r="C10" s="26"/>
      <c r="D10" s="36"/>
      <c r="E10" s="28"/>
      <c r="F10" s="256"/>
    </row>
    <row r="11" spans="1:6" ht="14.25" customHeight="1" x14ac:dyDescent="0.3">
      <c r="A11" s="255">
        <v>2</v>
      </c>
      <c r="B11" s="26">
        <v>201</v>
      </c>
      <c r="C11" s="26">
        <v>32</v>
      </c>
      <c r="D11" s="27" t="s">
        <v>207</v>
      </c>
      <c r="E11" s="28">
        <v>1051</v>
      </c>
      <c r="F11" s="256" t="s">
        <v>401</v>
      </c>
    </row>
    <row r="12" spans="1:6" ht="14.25" customHeight="1" x14ac:dyDescent="0.3">
      <c r="A12" s="255">
        <v>3</v>
      </c>
      <c r="B12" s="26">
        <v>301</v>
      </c>
      <c r="C12" s="26">
        <v>10</v>
      </c>
      <c r="D12" s="27" t="s">
        <v>209</v>
      </c>
      <c r="E12" s="28">
        <v>1021</v>
      </c>
      <c r="F12" s="256" t="s">
        <v>402</v>
      </c>
    </row>
    <row r="13" spans="1:6" ht="14.25" customHeight="1" x14ac:dyDescent="0.3">
      <c r="A13" s="255">
        <v>4</v>
      </c>
      <c r="B13" s="26">
        <v>501</v>
      </c>
      <c r="C13" s="26">
        <v>78</v>
      </c>
      <c r="D13" s="27" t="s">
        <v>212</v>
      </c>
      <c r="E13" s="28">
        <v>1121</v>
      </c>
      <c r="F13" s="256" t="s">
        <v>403</v>
      </c>
    </row>
    <row r="14" spans="1:6" ht="14.25" customHeight="1" x14ac:dyDescent="0.3">
      <c r="A14" s="255">
        <v>5</v>
      </c>
      <c r="B14" s="26">
        <v>502</v>
      </c>
      <c r="C14" s="26">
        <v>79</v>
      </c>
      <c r="D14" s="27" t="s">
        <v>214</v>
      </c>
      <c r="E14" s="28">
        <v>1122</v>
      </c>
      <c r="F14" s="256" t="s">
        <v>404</v>
      </c>
    </row>
    <row r="15" spans="1:6" ht="14.25" customHeight="1" x14ac:dyDescent="0.3">
      <c r="A15" s="255">
        <v>6</v>
      </c>
      <c r="B15" s="26">
        <v>503</v>
      </c>
      <c r="C15" s="26">
        <v>80</v>
      </c>
      <c r="D15" s="27" t="s">
        <v>216</v>
      </c>
      <c r="E15" s="28">
        <v>1123</v>
      </c>
      <c r="F15" s="256" t="s">
        <v>405</v>
      </c>
    </row>
    <row r="16" spans="1:6" ht="14.25" customHeight="1" x14ac:dyDescent="0.3">
      <c r="A16" s="255">
        <v>7</v>
      </c>
      <c r="B16" s="26">
        <v>302</v>
      </c>
      <c r="C16" s="26">
        <v>11</v>
      </c>
      <c r="D16" s="27" t="s">
        <v>218</v>
      </c>
      <c r="E16" s="28">
        <v>1022</v>
      </c>
      <c r="F16" s="256" t="s">
        <v>406</v>
      </c>
    </row>
    <row r="17" spans="1:6" ht="14.25" customHeight="1" x14ac:dyDescent="0.3">
      <c r="A17" s="255">
        <v>8</v>
      </c>
      <c r="B17" s="26">
        <v>303</v>
      </c>
      <c r="C17" s="26">
        <v>12</v>
      </c>
      <c r="D17" s="27" t="s">
        <v>220</v>
      </c>
      <c r="E17" s="28">
        <v>1023</v>
      </c>
      <c r="F17" s="256" t="s">
        <v>407</v>
      </c>
    </row>
    <row r="18" spans="1:6" ht="14.25" customHeight="1" x14ac:dyDescent="0.3">
      <c r="A18" s="255">
        <v>9</v>
      </c>
      <c r="B18" s="26">
        <v>401</v>
      </c>
      <c r="C18" s="26">
        <v>51</v>
      </c>
      <c r="D18" s="27" t="s">
        <v>222</v>
      </c>
      <c r="E18" s="28">
        <v>1081</v>
      </c>
      <c r="F18" s="256" t="s">
        <v>408</v>
      </c>
    </row>
    <row r="19" spans="1:6" ht="14.25" customHeight="1" x14ac:dyDescent="0.3">
      <c r="A19" s="255">
        <v>10</v>
      </c>
      <c r="B19" s="26">
        <v>202</v>
      </c>
      <c r="C19" s="26">
        <v>33</v>
      </c>
      <c r="D19" s="27" t="s">
        <v>224</v>
      </c>
      <c r="E19" s="28">
        <v>1052</v>
      </c>
      <c r="F19" s="256" t="s">
        <v>409</v>
      </c>
    </row>
    <row r="20" spans="1:6" ht="14.25" customHeight="1" x14ac:dyDescent="0.3">
      <c r="A20" s="255">
        <v>11</v>
      </c>
      <c r="B20" s="26">
        <v>504</v>
      </c>
      <c r="C20" s="26">
        <v>81</v>
      </c>
      <c r="D20" s="27" t="s">
        <v>226</v>
      </c>
      <c r="E20" s="28">
        <v>1125</v>
      </c>
      <c r="F20" s="256" t="s">
        <v>410</v>
      </c>
    </row>
    <row r="21" spans="1:6" ht="14.25" customHeight="1" x14ac:dyDescent="0.3">
      <c r="A21" s="255">
        <v>12</v>
      </c>
      <c r="B21" s="26">
        <v>402</v>
      </c>
      <c r="C21" s="26">
        <v>52</v>
      </c>
      <c r="D21" s="27" t="s">
        <v>228</v>
      </c>
      <c r="E21" s="28">
        <v>1082</v>
      </c>
      <c r="F21" s="256" t="s">
        <v>411</v>
      </c>
    </row>
    <row r="22" spans="1:6" ht="14.25" customHeight="1" x14ac:dyDescent="0.3">
      <c r="A22" s="255">
        <v>13</v>
      </c>
      <c r="B22" s="26">
        <v>403</v>
      </c>
      <c r="C22" s="26">
        <v>53</v>
      </c>
      <c r="D22" s="27" t="s">
        <v>230</v>
      </c>
      <c r="E22" s="28">
        <v>1083</v>
      </c>
      <c r="F22" s="256" t="s">
        <v>412</v>
      </c>
    </row>
    <row r="23" spans="1:6" ht="14.25" customHeight="1" x14ac:dyDescent="0.3">
      <c r="A23" s="255">
        <v>14</v>
      </c>
      <c r="B23" s="26">
        <v>505</v>
      </c>
      <c r="C23" s="26">
        <v>82</v>
      </c>
      <c r="D23" s="27" t="s">
        <v>232</v>
      </c>
      <c r="E23" s="28">
        <v>1125</v>
      </c>
      <c r="F23" s="256" t="s">
        <v>413</v>
      </c>
    </row>
    <row r="24" spans="1:6" ht="14.25" customHeight="1" x14ac:dyDescent="0.3">
      <c r="A24" s="255">
        <v>15</v>
      </c>
      <c r="B24" s="26">
        <v>203</v>
      </c>
      <c r="C24" s="26">
        <v>34</v>
      </c>
      <c r="D24" s="27" t="s">
        <v>234</v>
      </c>
      <c r="E24" s="28">
        <v>1053</v>
      </c>
      <c r="F24" s="256" t="s">
        <v>414</v>
      </c>
    </row>
    <row r="25" spans="1:6" ht="14.25" customHeight="1" x14ac:dyDescent="0.3">
      <c r="A25" s="255">
        <v>16</v>
      </c>
      <c r="B25" s="26">
        <v>601</v>
      </c>
      <c r="C25" s="26">
        <v>1</v>
      </c>
      <c r="D25" s="27" t="s">
        <v>236</v>
      </c>
      <c r="E25" s="28">
        <v>1001</v>
      </c>
      <c r="F25" s="256" t="s">
        <v>415</v>
      </c>
    </row>
    <row r="26" spans="1:6" ht="14.25" customHeight="1" x14ac:dyDescent="0.3">
      <c r="A26" s="255">
        <v>17</v>
      </c>
      <c r="B26" s="26">
        <v>506</v>
      </c>
      <c r="C26" s="26">
        <v>83</v>
      </c>
      <c r="D26" s="27" t="s">
        <v>238</v>
      </c>
      <c r="E26" s="28">
        <v>1126</v>
      </c>
      <c r="F26" s="256" t="s">
        <v>416</v>
      </c>
    </row>
    <row r="27" spans="1:6" ht="14.25" customHeight="1" x14ac:dyDescent="0.3">
      <c r="A27" s="255">
        <v>18</v>
      </c>
      <c r="B27" s="26">
        <v>204</v>
      </c>
      <c r="C27" s="26">
        <v>35</v>
      </c>
      <c r="D27" s="27" t="s">
        <v>240</v>
      </c>
      <c r="E27" s="28">
        <v>1054</v>
      </c>
      <c r="F27" s="256" t="s">
        <v>417</v>
      </c>
    </row>
    <row r="28" spans="1:6" ht="14.25" customHeight="1" x14ac:dyDescent="0.3">
      <c r="A28" s="255">
        <v>19</v>
      </c>
      <c r="B28" s="26">
        <v>507</v>
      </c>
      <c r="C28" s="26">
        <v>84</v>
      </c>
      <c r="D28" s="27" t="s">
        <v>242</v>
      </c>
      <c r="E28" s="28">
        <v>1127</v>
      </c>
      <c r="F28" s="256" t="s">
        <v>418</v>
      </c>
    </row>
    <row r="29" spans="1:6" ht="14.25" customHeight="1" x14ac:dyDescent="0.3">
      <c r="A29" s="255">
        <v>20</v>
      </c>
      <c r="B29" s="26">
        <v>404</v>
      </c>
      <c r="C29" s="26">
        <v>54</v>
      </c>
      <c r="D29" s="27" t="s">
        <v>244</v>
      </c>
      <c r="E29" s="28">
        <v>1084</v>
      </c>
      <c r="F29" s="256" t="s">
        <v>419</v>
      </c>
    </row>
    <row r="30" spans="1:6" ht="14.25" customHeight="1" x14ac:dyDescent="0.3">
      <c r="A30" s="255">
        <v>21</v>
      </c>
      <c r="B30" s="26">
        <v>304</v>
      </c>
      <c r="C30" s="26">
        <v>13</v>
      </c>
      <c r="D30" s="27" t="s">
        <v>246</v>
      </c>
      <c r="E30" s="28">
        <v>1024</v>
      </c>
      <c r="F30" s="256" t="s">
        <v>420</v>
      </c>
    </row>
    <row r="31" spans="1:6" ht="14.25" customHeight="1" x14ac:dyDescent="0.3">
      <c r="A31" s="255">
        <v>22</v>
      </c>
      <c r="B31" s="26">
        <v>602</v>
      </c>
      <c r="C31" s="26">
        <v>2</v>
      </c>
      <c r="D31" s="27" t="s">
        <v>248</v>
      </c>
      <c r="E31" s="28">
        <v>1002</v>
      </c>
      <c r="F31" s="256" t="s">
        <v>421</v>
      </c>
    </row>
    <row r="32" spans="1:6" ht="14.25" customHeight="1" x14ac:dyDescent="0.3">
      <c r="A32" s="255">
        <v>23</v>
      </c>
      <c r="B32" s="26">
        <v>305</v>
      </c>
      <c r="C32" s="26">
        <v>14</v>
      </c>
      <c r="D32" s="27" t="s">
        <v>250</v>
      </c>
      <c r="E32" s="28">
        <v>1025</v>
      </c>
      <c r="F32" s="256" t="s">
        <v>422</v>
      </c>
    </row>
    <row r="33" spans="1:6" ht="14.25" customHeight="1" x14ac:dyDescent="0.3">
      <c r="A33" s="255">
        <v>24</v>
      </c>
      <c r="B33" s="26">
        <v>306</v>
      </c>
      <c r="C33" s="26">
        <v>15</v>
      </c>
      <c r="D33" s="27" t="s">
        <v>252</v>
      </c>
      <c r="E33" s="28">
        <v>1026</v>
      </c>
      <c r="F33" s="256" t="s">
        <v>423</v>
      </c>
    </row>
    <row r="34" spans="1:6" ht="14.25" customHeight="1" x14ac:dyDescent="0.3">
      <c r="A34" s="255">
        <v>25</v>
      </c>
      <c r="B34" s="26">
        <v>603</v>
      </c>
      <c r="C34" s="26">
        <v>3</v>
      </c>
      <c r="D34" s="27" t="s">
        <v>254</v>
      </c>
      <c r="E34" s="28">
        <v>1003</v>
      </c>
      <c r="F34" s="256" t="s">
        <v>424</v>
      </c>
    </row>
    <row r="35" spans="1:6" ht="14.25" customHeight="1" x14ac:dyDescent="0.3">
      <c r="A35" s="255">
        <v>26</v>
      </c>
      <c r="B35" s="26">
        <v>508</v>
      </c>
      <c r="C35" s="26">
        <v>85</v>
      </c>
      <c r="D35" s="27" t="s">
        <v>256</v>
      </c>
      <c r="E35" s="28">
        <v>1128</v>
      </c>
      <c r="F35" s="256" t="s">
        <v>425</v>
      </c>
    </row>
    <row r="36" spans="1:6" ht="14.25" customHeight="1" x14ac:dyDescent="0.3">
      <c r="A36" s="255">
        <v>27</v>
      </c>
      <c r="B36" s="26">
        <v>509</v>
      </c>
      <c r="C36" s="26">
        <v>86</v>
      </c>
      <c r="D36" s="27" t="s">
        <v>258</v>
      </c>
      <c r="E36" s="28">
        <v>1129</v>
      </c>
      <c r="F36" s="256" t="s">
        <v>426</v>
      </c>
    </row>
    <row r="37" spans="1:6" ht="14.25" customHeight="1" x14ac:dyDescent="0.3">
      <c r="A37" s="255">
        <v>28</v>
      </c>
      <c r="B37" s="26">
        <v>604</v>
      </c>
      <c r="C37" s="26">
        <v>4</v>
      </c>
      <c r="D37" s="27" t="s">
        <v>260</v>
      </c>
      <c r="E37" s="28">
        <v>1004</v>
      </c>
      <c r="F37" s="256" t="s">
        <v>427</v>
      </c>
    </row>
    <row r="38" spans="1:6" ht="14.25" customHeight="1" x14ac:dyDescent="0.3">
      <c r="A38" s="255">
        <v>29</v>
      </c>
      <c r="B38" s="26">
        <v>307</v>
      </c>
      <c r="C38" s="26">
        <v>16</v>
      </c>
      <c r="D38" s="27" t="s">
        <v>262</v>
      </c>
      <c r="E38" s="28">
        <v>1030</v>
      </c>
      <c r="F38" s="256" t="s">
        <v>428</v>
      </c>
    </row>
    <row r="39" spans="1:6" ht="14.25" customHeight="1" x14ac:dyDescent="0.3">
      <c r="A39" s="255">
        <v>30</v>
      </c>
      <c r="B39" s="26">
        <v>510</v>
      </c>
      <c r="C39" s="26">
        <v>87</v>
      </c>
      <c r="D39" s="27" t="s">
        <v>264</v>
      </c>
      <c r="E39" s="28">
        <v>1130</v>
      </c>
      <c r="F39" s="256" t="s">
        <v>429</v>
      </c>
    </row>
    <row r="40" spans="1:6" ht="14.25" customHeight="1" x14ac:dyDescent="0.3">
      <c r="A40" s="255">
        <v>31</v>
      </c>
      <c r="B40" s="26">
        <v>405</v>
      </c>
      <c r="C40" s="26">
        <v>55</v>
      </c>
      <c r="D40" s="27" t="s">
        <v>266</v>
      </c>
      <c r="E40" s="28">
        <v>1085</v>
      </c>
      <c r="F40" s="256" t="s">
        <v>430</v>
      </c>
    </row>
    <row r="41" spans="1:6" ht="14.25" customHeight="1" x14ac:dyDescent="0.3">
      <c r="A41" s="255">
        <v>32</v>
      </c>
      <c r="B41" s="26">
        <v>205</v>
      </c>
      <c r="C41" s="26">
        <v>36</v>
      </c>
      <c r="D41" s="27" t="s">
        <v>268</v>
      </c>
      <c r="E41" s="28">
        <v>1055</v>
      </c>
      <c r="F41" s="256" t="s">
        <v>431</v>
      </c>
    </row>
    <row r="42" spans="1:6" ht="14.25" customHeight="1" x14ac:dyDescent="0.3">
      <c r="A42" s="255">
        <v>33</v>
      </c>
      <c r="B42" s="26">
        <v>206</v>
      </c>
      <c r="C42" s="26">
        <v>37</v>
      </c>
      <c r="D42" s="27" t="s">
        <v>270</v>
      </c>
      <c r="E42" s="28">
        <v>1056</v>
      </c>
      <c r="F42" s="256" t="s">
        <v>432</v>
      </c>
    </row>
    <row r="43" spans="1:6" ht="14.25" customHeight="1" x14ac:dyDescent="0.3">
      <c r="A43" s="255">
        <v>34</v>
      </c>
      <c r="B43" s="26">
        <v>511</v>
      </c>
      <c r="C43" s="26">
        <v>88</v>
      </c>
      <c r="D43" s="27" t="s">
        <v>272</v>
      </c>
      <c r="E43" s="28">
        <v>1131</v>
      </c>
      <c r="F43" s="256" t="s">
        <v>433</v>
      </c>
    </row>
    <row r="44" spans="1:6" ht="14.25" customHeight="1" x14ac:dyDescent="0.3">
      <c r="A44" s="255">
        <v>35</v>
      </c>
      <c r="B44" s="26">
        <v>406</v>
      </c>
      <c r="C44" s="26">
        <v>56</v>
      </c>
      <c r="D44" s="27" t="s">
        <v>274</v>
      </c>
      <c r="E44" s="28">
        <v>1086</v>
      </c>
      <c r="F44" s="256" t="s">
        <v>434</v>
      </c>
    </row>
    <row r="45" spans="1:6" ht="14.25" customHeight="1" x14ac:dyDescent="0.3">
      <c r="A45" s="255">
        <v>36</v>
      </c>
      <c r="B45" s="26">
        <v>407</v>
      </c>
      <c r="C45" s="26">
        <v>57</v>
      </c>
      <c r="D45" s="27" t="s">
        <v>276</v>
      </c>
      <c r="E45" s="28">
        <v>1081</v>
      </c>
      <c r="F45" s="256" t="s">
        <v>435</v>
      </c>
    </row>
    <row r="46" spans="1:6" ht="14.25" customHeight="1" x14ac:dyDescent="0.3">
      <c r="A46" s="255">
        <v>37</v>
      </c>
      <c r="B46" s="26">
        <v>308</v>
      </c>
      <c r="C46" s="26">
        <v>17</v>
      </c>
      <c r="D46" s="27" t="s">
        <v>278</v>
      </c>
      <c r="E46" s="28">
        <v>1030</v>
      </c>
      <c r="F46" s="256" t="s">
        <v>436</v>
      </c>
    </row>
    <row r="47" spans="1:6" ht="14.25" customHeight="1" x14ac:dyDescent="0.3">
      <c r="A47" s="255">
        <v>38</v>
      </c>
      <c r="B47" s="26">
        <v>605</v>
      </c>
      <c r="C47" s="26">
        <v>5</v>
      </c>
      <c r="D47" s="27" t="s">
        <v>280</v>
      </c>
      <c r="E47" s="28">
        <v>1005</v>
      </c>
      <c r="F47" s="256" t="s">
        <v>437</v>
      </c>
    </row>
    <row r="48" spans="1:6" ht="14.25" customHeight="1" x14ac:dyDescent="0.3">
      <c r="A48" s="255">
        <v>39</v>
      </c>
      <c r="B48" s="26">
        <v>512</v>
      </c>
      <c r="C48" s="26">
        <v>89</v>
      </c>
      <c r="D48" s="27" t="s">
        <v>282</v>
      </c>
      <c r="E48" s="28">
        <v>1132</v>
      </c>
      <c r="F48" s="256" t="s">
        <v>438</v>
      </c>
    </row>
    <row r="49" spans="1:6" ht="14.25" customHeight="1" x14ac:dyDescent="0.3">
      <c r="A49" s="255">
        <v>40</v>
      </c>
      <c r="B49" s="26">
        <v>309</v>
      </c>
      <c r="C49" s="26">
        <v>18</v>
      </c>
      <c r="D49" s="27" t="s">
        <v>284</v>
      </c>
      <c r="E49" s="28">
        <v>1039</v>
      </c>
      <c r="F49" s="256" t="s">
        <v>439</v>
      </c>
    </row>
    <row r="50" spans="1:6" ht="14.25" customHeight="1" x14ac:dyDescent="0.3">
      <c r="A50" s="255">
        <v>41</v>
      </c>
      <c r="B50" s="26">
        <v>408</v>
      </c>
      <c r="C50" s="26">
        <v>58</v>
      </c>
      <c r="D50" s="27" t="s">
        <v>286</v>
      </c>
      <c r="E50" s="28">
        <v>1088</v>
      </c>
      <c r="F50" s="256" t="s">
        <v>440</v>
      </c>
    </row>
    <row r="51" spans="1:6" ht="14.25" customHeight="1" x14ac:dyDescent="0.3">
      <c r="A51" s="255">
        <v>42</v>
      </c>
      <c r="B51" s="29">
        <v>310</v>
      </c>
      <c r="C51" s="29">
        <v>19</v>
      </c>
      <c r="D51" s="30" t="s">
        <v>288</v>
      </c>
      <c r="E51" s="31">
        <v>1030</v>
      </c>
      <c r="F51" s="256" t="s">
        <v>441</v>
      </c>
    </row>
    <row r="52" spans="1:6" ht="14.25" customHeight="1" x14ac:dyDescent="0.3">
      <c r="A52" s="255">
        <v>43</v>
      </c>
      <c r="B52" s="26">
        <v>311</v>
      </c>
      <c r="C52" s="26">
        <v>20</v>
      </c>
      <c r="D52" s="27" t="s">
        <v>290</v>
      </c>
      <c r="E52" s="28">
        <v>1031</v>
      </c>
      <c r="F52" s="256" t="s">
        <v>442</v>
      </c>
    </row>
    <row r="53" spans="1:6" ht="14.25" customHeight="1" x14ac:dyDescent="0.3">
      <c r="A53" s="255">
        <v>44</v>
      </c>
      <c r="B53" s="26">
        <v>312</v>
      </c>
      <c r="C53" s="26">
        <v>21</v>
      </c>
      <c r="D53" s="27" t="s">
        <v>292</v>
      </c>
      <c r="E53" s="28">
        <v>1032</v>
      </c>
      <c r="F53" s="256" t="s">
        <v>443</v>
      </c>
    </row>
    <row r="54" spans="1:6" ht="14.25" customHeight="1" x14ac:dyDescent="0.3">
      <c r="A54" s="255">
        <v>45</v>
      </c>
      <c r="B54" s="26">
        <v>207</v>
      </c>
      <c r="C54" s="26">
        <v>38</v>
      </c>
      <c r="D54" s="27" t="s">
        <v>294</v>
      </c>
      <c r="E54" s="28">
        <v>1057</v>
      </c>
      <c r="F54" s="256" t="s">
        <v>444</v>
      </c>
    </row>
    <row r="55" spans="1:6" ht="14.25" customHeight="1" x14ac:dyDescent="0.3">
      <c r="A55" s="255">
        <v>46</v>
      </c>
      <c r="B55" s="26">
        <v>208</v>
      </c>
      <c r="C55" s="26">
        <v>39</v>
      </c>
      <c r="D55" s="27" t="s">
        <v>296</v>
      </c>
      <c r="E55" s="28">
        <v>1058</v>
      </c>
      <c r="F55" s="256" t="s">
        <v>445</v>
      </c>
    </row>
    <row r="56" spans="1:6" ht="14.25" customHeight="1" x14ac:dyDescent="0.3">
      <c r="A56" s="255">
        <v>47</v>
      </c>
      <c r="B56" s="26">
        <v>313</v>
      </c>
      <c r="C56" s="26">
        <v>22</v>
      </c>
      <c r="D56" s="27" t="s">
        <v>298</v>
      </c>
      <c r="E56" s="28">
        <v>1033</v>
      </c>
      <c r="F56" s="256" t="s">
        <v>446</v>
      </c>
    </row>
    <row r="57" spans="1:6" ht="14.25" customHeight="1" x14ac:dyDescent="0.3">
      <c r="A57" s="255">
        <v>48</v>
      </c>
      <c r="B57" s="26">
        <v>409</v>
      </c>
      <c r="C57" s="26">
        <v>59</v>
      </c>
      <c r="D57" s="27" t="s">
        <v>300</v>
      </c>
      <c r="E57" s="28">
        <v>1089</v>
      </c>
      <c r="F57" s="256" t="s">
        <v>447</v>
      </c>
    </row>
    <row r="58" spans="1:6" ht="14.25" customHeight="1" x14ac:dyDescent="0.3">
      <c r="A58" s="255">
        <v>49</v>
      </c>
      <c r="B58" s="26">
        <v>513</v>
      </c>
      <c r="C58" s="26">
        <v>90</v>
      </c>
      <c r="D58" s="27" t="s">
        <v>302</v>
      </c>
      <c r="E58" s="28">
        <v>1128</v>
      </c>
      <c r="F58" s="256" t="s">
        <v>448</v>
      </c>
    </row>
    <row r="59" spans="1:6" ht="14.25" customHeight="1" x14ac:dyDescent="0.3">
      <c r="A59" s="255">
        <v>50</v>
      </c>
      <c r="B59" s="26">
        <v>209</v>
      </c>
      <c r="C59" s="26">
        <v>40</v>
      </c>
      <c r="D59" s="27" t="s">
        <v>304</v>
      </c>
      <c r="E59" s="28">
        <v>1059</v>
      </c>
      <c r="F59" s="256" t="s">
        <v>449</v>
      </c>
    </row>
    <row r="60" spans="1:6" ht="14.25" customHeight="1" x14ac:dyDescent="0.3">
      <c r="A60" s="255">
        <v>51</v>
      </c>
      <c r="B60" s="26">
        <v>410</v>
      </c>
      <c r="C60" s="26">
        <v>60</v>
      </c>
      <c r="D60" s="27" t="s">
        <v>308</v>
      </c>
      <c r="E60" s="32">
        <v>1104</v>
      </c>
      <c r="F60" s="256" t="s">
        <v>450</v>
      </c>
    </row>
    <row r="61" spans="1:6" ht="14.25" customHeight="1" x14ac:dyDescent="0.3">
      <c r="A61" s="255">
        <v>52</v>
      </c>
      <c r="B61" s="26">
        <v>514</v>
      </c>
      <c r="C61" s="26">
        <v>91</v>
      </c>
      <c r="D61" s="27" t="s">
        <v>310</v>
      </c>
      <c r="E61" s="28">
        <v>1140</v>
      </c>
      <c r="F61" s="256" t="s">
        <v>451</v>
      </c>
    </row>
    <row r="62" spans="1:6" ht="14.25" customHeight="1" x14ac:dyDescent="0.3">
      <c r="A62" s="255">
        <v>53</v>
      </c>
      <c r="B62" s="26">
        <v>314</v>
      </c>
      <c r="C62" s="26">
        <v>23</v>
      </c>
      <c r="D62" s="27" t="s">
        <v>312</v>
      </c>
      <c r="E62" s="28">
        <v>1032</v>
      </c>
      <c r="F62" s="256" t="s">
        <v>452</v>
      </c>
    </row>
    <row r="63" spans="1:6" ht="14.25" customHeight="1" x14ac:dyDescent="0.3">
      <c r="A63" s="255">
        <v>54</v>
      </c>
      <c r="B63" s="26">
        <v>210</v>
      </c>
      <c r="C63" s="26">
        <v>41</v>
      </c>
      <c r="D63" s="27" t="s">
        <v>314</v>
      </c>
      <c r="E63" s="28">
        <v>1061</v>
      </c>
      <c r="F63" s="256" t="s">
        <v>453</v>
      </c>
    </row>
    <row r="64" spans="1:6" s="22" customFormat="1" ht="13" x14ac:dyDescent="0.3">
      <c r="A64" s="255">
        <v>55</v>
      </c>
      <c r="B64" s="26">
        <v>515</v>
      </c>
      <c r="C64" s="26">
        <v>92</v>
      </c>
      <c r="D64" s="27" t="s">
        <v>208</v>
      </c>
      <c r="E64" s="28">
        <v>1135</v>
      </c>
      <c r="F64" s="256" t="s">
        <v>454</v>
      </c>
    </row>
    <row r="65" spans="1:6" s="22" customFormat="1" ht="13" x14ac:dyDescent="0.3">
      <c r="A65" s="255">
        <v>56</v>
      </c>
      <c r="B65" s="26" t="s">
        <v>210</v>
      </c>
      <c r="C65" s="26">
        <v>42</v>
      </c>
      <c r="D65" s="27" t="s">
        <v>211</v>
      </c>
      <c r="E65" s="28">
        <v>1061</v>
      </c>
      <c r="F65" s="256" t="s">
        <v>455</v>
      </c>
    </row>
    <row r="66" spans="1:6" s="22" customFormat="1" ht="13" x14ac:dyDescent="0.3">
      <c r="A66" s="255">
        <v>57</v>
      </c>
      <c r="B66" s="26">
        <v>211</v>
      </c>
      <c r="C66" s="26">
        <v>43</v>
      </c>
      <c r="D66" s="27" t="s">
        <v>213</v>
      </c>
      <c r="E66" s="28">
        <v>1062</v>
      </c>
      <c r="F66" s="256" t="s">
        <v>456</v>
      </c>
    </row>
    <row r="67" spans="1:6" s="22" customFormat="1" ht="13" x14ac:dyDescent="0.3">
      <c r="A67" s="255">
        <v>58</v>
      </c>
      <c r="B67" s="26">
        <v>606</v>
      </c>
      <c r="C67" s="26">
        <v>6</v>
      </c>
      <c r="D67" s="27" t="s">
        <v>215</v>
      </c>
      <c r="E67" s="28">
        <v>1006</v>
      </c>
      <c r="F67" s="256" t="s">
        <v>457</v>
      </c>
    </row>
    <row r="68" spans="1:6" s="22" customFormat="1" ht="13" x14ac:dyDescent="0.3">
      <c r="A68" s="255">
        <v>59</v>
      </c>
      <c r="B68" s="26">
        <v>411</v>
      </c>
      <c r="C68" s="26">
        <v>61</v>
      </c>
      <c r="D68" s="27" t="s">
        <v>217</v>
      </c>
      <c r="E68" s="28">
        <v>1091</v>
      </c>
      <c r="F68" s="256" t="s">
        <v>458</v>
      </c>
    </row>
    <row r="69" spans="1:6" s="22" customFormat="1" ht="13" x14ac:dyDescent="0.3">
      <c r="A69" s="255">
        <v>60</v>
      </c>
      <c r="B69" s="26">
        <v>212</v>
      </c>
      <c r="C69" s="26">
        <v>44</v>
      </c>
      <c r="D69" s="27" t="s">
        <v>219</v>
      </c>
      <c r="E69" s="28">
        <v>1063</v>
      </c>
      <c r="F69" s="256" t="s">
        <v>459</v>
      </c>
    </row>
    <row r="70" spans="1:6" s="22" customFormat="1" ht="13" x14ac:dyDescent="0.3">
      <c r="A70" s="255">
        <v>61</v>
      </c>
      <c r="B70" s="26">
        <v>213</v>
      </c>
      <c r="C70" s="26">
        <v>45</v>
      </c>
      <c r="D70" s="27" t="s">
        <v>221</v>
      </c>
      <c r="E70" s="28">
        <v>1064</v>
      </c>
      <c r="F70" s="256" t="s">
        <v>460</v>
      </c>
    </row>
    <row r="71" spans="1:6" s="22" customFormat="1" ht="13" x14ac:dyDescent="0.3">
      <c r="A71" s="255">
        <v>62</v>
      </c>
      <c r="B71" s="26">
        <v>516</v>
      </c>
      <c r="C71" s="26">
        <v>93</v>
      </c>
      <c r="D71" s="27" t="s">
        <v>223</v>
      </c>
      <c r="E71" s="28">
        <v>1136</v>
      </c>
      <c r="F71" s="256" t="s">
        <v>461</v>
      </c>
    </row>
    <row r="72" spans="1:6" s="22" customFormat="1" ht="13" x14ac:dyDescent="0.3">
      <c r="A72" s="255">
        <v>63</v>
      </c>
      <c r="B72" s="26">
        <v>315</v>
      </c>
      <c r="C72" s="26">
        <v>24</v>
      </c>
      <c r="D72" s="27" t="s">
        <v>225</v>
      </c>
      <c r="E72" s="28">
        <v>1030</v>
      </c>
      <c r="F72" s="256" t="s">
        <v>462</v>
      </c>
    </row>
    <row r="73" spans="1:6" s="22" customFormat="1" ht="13" x14ac:dyDescent="0.3">
      <c r="A73" s="255">
        <v>64</v>
      </c>
      <c r="B73" s="26">
        <v>316</v>
      </c>
      <c r="C73" s="26">
        <v>25</v>
      </c>
      <c r="D73" s="27" t="s">
        <v>227</v>
      </c>
      <c r="E73" s="28">
        <v>1030</v>
      </c>
      <c r="F73" s="256" t="s">
        <v>463</v>
      </c>
    </row>
    <row r="74" spans="1:6" s="22" customFormat="1" ht="13" x14ac:dyDescent="0.3">
      <c r="A74" s="255">
        <v>65</v>
      </c>
      <c r="B74" s="26">
        <v>517</v>
      </c>
      <c r="C74" s="26">
        <v>94</v>
      </c>
      <c r="D74" s="27" t="s">
        <v>229</v>
      </c>
      <c r="E74" s="28">
        <v>1137</v>
      </c>
      <c r="F74" s="256" t="s">
        <v>464</v>
      </c>
    </row>
    <row r="75" spans="1:6" s="22" customFormat="1" ht="13" x14ac:dyDescent="0.3">
      <c r="A75" s="255">
        <v>66</v>
      </c>
      <c r="B75" s="26">
        <v>412</v>
      </c>
      <c r="C75" s="26">
        <v>62</v>
      </c>
      <c r="D75" s="27" t="s">
        <v>231</v>
      </c>
      <c r="E75" s="28">
        <v>1092</v>
      </c>
      <c r="F75" s="256" t="s">
        <v>465</v>
      </c>
    </row>
    <row r="76" spans="1:6" ht="13" x14ac:dyDescent="0.3">
      <c r="A76" s="255">
        <v>67</v>
      </c>
      <c r="B76" s="26">
        <v>413</v>
      </c>
      <c r="C76" s="26">
        <v>63</v>
      </c>
      <c r="D76" s="27" t="s">
        <v>233</v>
      </c>
      <c r="E76" s="28">
        <v>1093</v>
      </c>
      <c r="F76" s="256" t="s">
        <v>466</v>
      </c>
    </row>
    <row r="77" spans="1:6" ht="13" x14ac:dyDescent="0.3">
      <c r="A77" s="255">
        <v>68</v>
      </c>
      <c r="B77" s="26">
        <v>414</v>
      </c>
      <c r="C77" s="26">
        <v>64</v>
      </c>
      <c r="D77" s="27" t="s">
        <v>235</v>
      </c>
      <c r="E77" s="28">
        <v>1094</v>
      </c>
      <c r="F77" s="256" t="s">
        <v>467</v>
      </c>
    </row>
    <row r="78" spans="1:6" ht="13" x14ac:dyDescent="0.3">
      <c r="A78" s="255">
        <v>69</v>
      </c>
      <c r="B78" s="26">
        <v>415</v>
      </c>
      <c r="C78" s="26">
        <v>65</v>
      </c>
      <c r="D78" s="27" t="s">
        <v>237</v>
      </c>
      <c r="E78" s="28">
        <v>1095</v>
      </c>
      <c r="F78" s="256" t="s">
        <v>468</v>
      </c>
    </row>
    <row r="79" spans="1:6" ht="13" x14ac:dyDescent="0.3">
      <c r="A79" s="255">
        <v>70</v>
      </c>
      <c r="B79" s="26">
        <v>518</v>
      </c>
      <c r="C79" s="26">
        <v>95</v>
      </c>
      <c r="D79" s="27" t="s">
        <v>239</v>
      </c>
      <c r="E79" s="28">
        <v>1138</v>
      </c>
      <c r="F79" s="256" t="s">
        <v>469</v>
      </c>
    </row>
    <row r="80" spans="1:6" ht="13" x14ac:dyDescent="0.3">
      <c r="A80" s="255">
        <v>71</v>
      </c>
      <c r="B80" s="26">
        <v>519</v>
      </c>
      <c r="C80" s="26">
        <v>96</v>
      </c>
      <c r="D80" s="27" t="s">
        <v>241</v>
      </c>
      <c r="E80" s="28">
        <v>1139</v>
      </c>
      <c r="F80" s="256" t="s">
        <v>470</v>
      </c>
    </row>
    <row r="81" spans="1:6" ht="13" x14ac:dyDescent="0.3">
      <c r="A81" s="255">
        <v>72</v>
      </c>
      <c r="B81" s="26">
        <v>416</v>
      </c>
      <c r="C81" s="26">
        <v>66</v>
      </c>
      <c r="D81" s="27" t="s">
        <v>243</v>
      </c>
      <c r="E81" s="28">
        <v>1096</v>
      </c>
      <c r="F81" s="256" t="s">
        <v>471</v>
      </c>
    </row>
    <row r="82" spans="1:6" ht="13" x14ac:dyDescent="0.3">
      <c r="A82" s="255">
        <v>73</v>
      </c>
      <c r="B82" s="26">
        <v>317</v>
      </c>
      <c r="C82" s="26">
        <v>26</v>
      </c>
      <c r="D82" s="27" t="s">
        <v>245</v>
      </c>
      <c r="E82" s="28">
        <v>1037</v>
      </c>
      <c r="F82" s="256" t="s">
        <v>472</v>
      </c>
    </row>
    <row r="83" spans="1:6" ht="13" x14ac:dyDescent="0.3">
      <c r="A83" s="255">
        <v>74</v>
      </c>
      <c r="B83" s="26">
        <v>520</v>
      </c>
      <c r="C83" s="26">
        <v>97</v>
      </c>
      <c r="D83" s="27" t="s">
        <v>247</v>
      </c>
      <c r="E83" s="28">
        <v>1140</v>
      </c>
      <c r="F83" s="256" t="s">
        <v>473</v>
      </c>
    </row>
    <row r="84" spans="1:6" ht="13" x14ac:dyDescent="0.3">
      <c r="A84" s="255">
        <v>75</v>
      </c>
      <c r="B84" s="26">
        <v>318</v>
      </c>
      <c r="C84" s="26">
        <v>27</v>
      </c>
      <c r="D84" s="27" t="s">
        <v>249</v>
      </c>
      <c r="E84" s="28">
        <v>1030</v>
      </c>
      <c r="F84" s="256" t="s">
        <v>474</v>
      </c>
    </row>
    <row r="85" spans="1:6" ht="13" x14ac:dyDescent="0.3">
      <c r="A85" s="255">
        <v>76</v>
      </c>
      <c r="B85" s="26">
        <v>521</v>
      </c>
      <c r="C85" s="26">
        <v>98</v>
      </c>
      <c r="D85" s="27" t="s">
        <v>251</v>
      </c>
      <c r="E85" s="28">
        <v>1140</v>
      </c>
      <c r="F85" s="256" t="s">
        <v>475</v>
      </c>
    </row>
    <row r="86" spans="1:6" ht="13" x14ac:dyDescent="0.3">
      <c r="A86" s="255">
        <v>77</v>
      </c>
      <c r="B86" s="26">
        <v>417</v>
      </c>
      <c r="C86" s="26">
        <v>67</v>
      </c>
      <c r="D86" s="27" t="s">
        <v>253</v>
      </c>
      <c r="E86" s="28">
        <v>1097</v>
      </c>
      <c r="F86" s="256" t="s">
        <v>476</v>
      </c>
    </row>
    <row r="87" spans="1:6" ht="13" x14ac:dyDescent="0.3">
      <c r="A87" s="255">
        <v>78</v>
      </c>
      <c r="B87" s="26">
        <v>522</v>
      </c>
      <c r="C87" s="26">
        <v>99</v>
      </c>
      <c r="D87" s="27" t="s">
        <v>255</v>
      </c>
      <c r="E87" s="28">
        <v>1142</v>
      </c>
      <c r="F87" s="256" t="s">
        <v>477</v>
      </c>
    </row>
    <row r="88" spans="1:6" ht="13" x14ac:dyDescent="0.3">
      <c r="A88" s="255">
        <v>79</v>
      </c>
      <c r="B88" s="26">
        <v>319</v>
      </c>
      <c r="C88" s="26">
        <v>28</v>
      </c>
      <c r="D88" s="27" t="s">
        <v>257</v>
      </c>
      <c r="E88" s="28">
        <v>1039</v>
      </c>
      <c r="F88" s="256" t="s">
        <v>478</v>
      </c>
    </row>
    <row r="89" spans="1:6" ht="13" x14ac:dyDescent="0.3">
      <c r="A89" s="255">
        <v>80</v>
      </c>
      <c r="B89" s="26">
        <v>607</v>
      </c>
      <c r="C89" s="26">
        <v>7</v>
      </c>
      <c r="D89" s="27" t="s">
        <v>259</v>
      </c>
      <c r="E89" s="28">
        <v>1007</v>
      </c>
      <c r="F89" s="256" t="s">
        <v>479</v>
      </c>
    </row>
    <row r="90" spans="1:6" ht="13" x14ac:dyDescent="0.3">
      <c r="A90" s="255">
        <v>81</v>
      </c>
      <c r="B90" s="26">
        <v>214</v>
      </c>
      <c r="C90" s="26">
        <v>46</v>
      </c>
      <c r="D90" s="27" t="s">
        <v>261</v>
      </c>
      <c r="E90" s="28">
        <v>1065</v>
      </c>
      <c r="F90" s="256" t="s">
        <v>480</v>
      </c>
    </row>
    <row r="91" spans="1:6" ht="13" x14ac:dyDescent="0.3">
      <c r="A91" s="255">
        <v>82</v>
      </c>
      <c r="B91" s="26">
        <v>320</v>
      </c>
      <c r="C91" s="26">
        <v>29</v>
      </c>
      <c r="D91" s="27" t="s">
        <v>263</v>
      </c>
      <c r="E91" s="28">
        <v>1040</v>
      </c>
      <c r="F91" s="256" t="s">
        <v>481</v>
      </c>
    </row>
    <row r="92" spans="1:6" ht="13" x14ac:dyDescent="0.3">
      <c r="A92" s="255">
        <v>83</v>
      </c>
      <c r="B92" s="26">
        <v>418</v>
      </c>
      <c r="C92" s="26">
        <v>68</v>
      </c>
      <c r="D92" s="27" t="s">
        <v>265</v>
      </c>
      <c r="E92" s="28">
        <v>1098</v>
      </c>
      <c r="F92" s="256" t="s">
        <v>482</v>
      </c>
    </row>
    <row r="93" spans="1:6" ht="13" x14ac:dyDescent="0.3">
      <c r="A93" s="255">
        <v>84</v>
      </c>
      <c r="B93" s="26">
        <v>419</v>
      </c>
      <c r="C93" s="26">
        <v>69</v>
      </c>
      <c r="D93" s="27" t="s">
        <v>267</v>
      </c>
      <c r="E93" s="28">
        <v>1099</v>
      </c>
      <c r="F93" s="256" t="s">
        <v>483</v>
      </c>
    </row>
    <row r="94" spans="1:6" ht="13" x14ac:dyDescent="0.3">
      <c r="A94" s="255">
        <v>85</v>
      </c>
      <c r="B94" s="26">
        <v>420</v>
      </c>
      <c r="C94" s="26">
        <v>70</v>
      </c>
      <c r="D94" s="27" t="s">
        <v>269</v>
      </c>
      <c r="E94" s="28">
        <v>1100</v>
      </c>
      <c r="F94" s="256" t="s">
        <v>484</v>
      </c>
    </row>
    <row r="95" spans="1:6" ht="13" x14ac:dyDescent="0.3">
      <c r="A95" s="255">
        <v>86</v>
      </c>
      <c r="B95" s="26">
        <v>321</v>
      </c>
      <c r="C95" s="26">
        <v>30</v>
      </c>
      <c r="D95" s="27" t="s">
        <v>271</v>
      </c>
      <c r="E95" s="28">
        <v>1041</v>
      </c>
      <c r="F95" s="256" t="s">
        <v>485</v>
      </c>
    </row>
    <row r="96" spans="1:6" ht="13" x14ac:dyDescent="0.3">
      <c r="A96" s="255">
        <v>87</v>
      </c>
      <c r="B96" s="26">
        <v>523</v>
      </c>
      <c r="C96" s="26">
        <v>100</v>
      </c>
      <c r="D96" s="27" t="s">
        <v>273</v>
      </c>
      <c r="E96" s="28">
        <v>1143</v>
      </c>
      <c r="F96" s="256" t="s">
        <v>486</v>
      </c>
    </row>
    <row r="97" spans="1:6" ht="13" x14ac:dyDescent="0.3">
      <c r="A97" s="255">
        <v>88</v>
      </c>
      <c r="B97" s="26">
        <v>608</v>
      </c>
      <c r="C97" s="26">
        <v>8</v>
      </c>
      <c r="D97" s="27" t="s">
        <v>275</v>
      </c>
      <c r="E97" s="28">
        <v>1008</v>
      </c>
      <c r="F97" s="256" t="s">
        <v>487</v>
      </c>
    </row>
    <row r="98" spans="1:6" ht="13" x14ac:dyDescent="0.3">
      <c r="A98" s="255">
        <v>89</v>
      </c>
      <c r="B98" s="26">
        <v>421</v>
      </c>
      <c r="C98" s="26">
        <v>71</v>
      </c>
      <c r="D98" s="27" t="s">
        <v>277</v>
      </c>
      <c r="E98" s="28">
        <v>1081</v>
      </c>
      <c r="F98" s="256" t="s">
        <v>488</v>
      </c>
    </row>
    <row r="99" spans="1:6" ht="13" x14ac:dyDescent="0.3">
      <c r="A99" s="255">
        <v>90</v>
      </c>
      <c r="B99" s="26">
        <v>215</v>
      </c>
      <c r="C99" s="26">
        <v>47</v>
      </c>
      <c r="D99" s="27" t="s">
        <v>279</v>
      </c>
      <c r="E99" s="28">
        <v>1066</v>
      </c>
      <c r="F99" s="256" t="s">
        <v>489</v>
      </c>
    </row>
    <row r="100" spans="1:6" ht="13" x14ac:dyDescent="0.3">
      <c r="A100" s="255">
        <v>91</v>
      </c>
      <c r="B100" s="26">
        <v>422</v>
      </c>
      <c r="C100" s="26">
        <v>72</v>
      </c>
      <c r="D100" s="27" t="s">
        <v>281</v>
      </c>
      <c r="E100" s="28">
        <v>1102</v>
      </c>
      <c r="F100" s="256" t="s">
        <v>490</v>
      </c>
    </row>
    <row r="101" spans="1:6" ht="13" x14ac:dyDescent="0.3">
      <c r="A101" s="255">
        <v>92</v>
      </c>
      <c r="B101" s="26">
        <v>322</v>
      </c>
      <c r="C101" s="26">
        <v>31</v>
      </c>
      <c r="D101" s="27" t="s">
        <v>283</v>
      </c>
      <c r="E101" s="28">
        <v>1030</v>
      </c>
      <c r="F101" s="256" t="s">
        <v>491</v>
      </c>
    </row>
    <row r="102" spans="1:6" ht="13" x14ac:dyDescent="0.3">
      <c r="A102" s="255">
        <v>93</v>
      </c>
      <c r="B102" s="26">
        <v>423</v>
      </c>
      <c r="C102" s="26">
        <v>73</v>
      </c>
      <c r="D102" s="27" t="s">
        <v>285</v>
      </c>
      <c r="E102" s="28">
        <v>1103</v>
      </c>
      <c r="F102" s="256" t="s">
        <v>492</v>
      </c>
    </row>
    <row r="103" spans="1:6" ht="13" x14ac:dyDescent="0.3">
      <c r="A103" s="255">
        <v>94</v>
      </c>
      <c r="B103" s="26">
        <v>424</v>
      </c>
      <c r="C103" s="26">
        <v>74</v>
      </c>
      <c r="D103" s="27" t="s">
        <v>287</v>
      </c>
      <c r="E103" s="28">
        <v>1104</v>
      </c>
      <c r="F103" s="256" t="s">
        <v>493</v>
      </c>
    </row>
    <row r="104" spans="1:6" ht="13" x14ac:dyDescent="0.3">
      <c r="A104" s="255">
        <v>95</v>
      </c>
      <c r="B104" s="26">
        <v>216</v>
      </c>
      <c r="C104" s="26">
        <v>48</v>
      </c>
      <c r="D104" s="27" t="s">
        <v>289</v>
      </c>
      <c r="E104" s="28">
        <v>1067</v>
      </c>
      <c r="F104" s="256" t="s">
        <v>494</v>
      </c>
    </row>
    <row r="105" spans="1:6" ht="13" x14ac:dyDescent="0.3">
      <c r="A105" s="255">
        <v>96</v>
      </c>
      <c r="B105" s="26">
        <v>524</v>
      </c>
      <c r="C105" s="26">
        <v>101</v>
      </c>
      <c r="D105" s="27" t="s">
        <v>291</v>
      </c>
      <c r="E105" s="28">
        <v>1125</v>
      </c>
      <c r="F105" s="256" t="s">
        <v>495</v>
      </c>
    </row>
    <row r="106" spans="1:6" ht="13" x14ac:dyDescent="0.3">
      <c r="A106" s="255">
        <v>97</v>
      </c>
      <c r="B106" s="26">
        <v>525</v>
      </c>
      <c r="C106" s="26">
        <v>102</v>
      </c>
      <c r="D106" s="27" t="s">
        <v>293</v>
      </c>
      <c r="E106" s="28">
        <v>1145</v>
      </c>
      <c r="F106" s="256" t="s">
        <v>496</v>
      </c>
    </row>
    <row r="107" spans="1:6" ht="13" x14ac:dyDescent="0.3">
      <c r="A107" s="255">
        <v>98</v>
      </c>
      <c r="B107" s="26">
        <v>217</v>
      </c>
      <c r="C107" s="26">
        <v>49</v>
      </c>
      <c r="D107" s="27" t="s">
        <v>295</v>
      </c>
      <c r="E107" s="28">
        <v>1068</v>
      </c>
      <c r="F107" s="256" t="s">
        <v>497</v>
      </c>
    </row>
    <row r="108" spans="1:6" ht="13" x14ac:dyDescent="0.3">
      <c r="A108" s="255">
        <v>99</v>
      </c>
      <c r="B108" s="26">
        <v>526</v>
      </c>
      <c r="C108" s="26">
        <v>103</v>
      </c>
      <c r="D108" s="27" t="s">
        <v>297</v>
      </c>
      <c r="E108" s="28">
        <v>1146</v>
      </c>
      <c r="F108" s="256" t="s">
        <v>498</v>
      </c>
    </row>
    <row r="109" spans="1:6" ht="13" x14ac:dyDescent="0.3">
      <c r="A109" s="255">
        <v>100</v>
      </c>
      <c r="B109" s="26">
        <v>218</v>
      </c>
      <c r="C109" s="26">
        <v>50</v>
      </c>
      <c r="D109" s="27" t="s">
        <v>299</v>
      </c>
      <c r="E109" s="28">
        <v>1069</v>
      </c>
      <c r="F109" s="256" t="s">
        <v>499</v>
      </c>
    </row>
    <row r="110" spans="1:6" ht="13" x14ac:dyDescent="0.3">
      <c r="A110" s="255">
        <v>101</v>
      </c>
      <c r="B110" s="26"/>
      <c r="C110" s="26"/>
      <c r="D110" s="27" t="s">
        <v>3</v>
      </c>
      <c r="E110" s="28"/>
      <c r="F110" s="256" t="s">
        <v>4</v>
      </c>
    </row>
    <row r="111" spans="1:6" ht="13" x14ac:dyDescent="0.3">
      <c r="A111" s="255">
        <v>102</v>
      </c>
      <c r="B111" s="26">
        <v>527</v>
      </c>
      <c r="C111" s="26">
        <v>104</v>
      </c>
      <c r="D111" s="27" t="s">
        <v>301</v>
      </c>
      <c r="E111" s="28">
        <v>1147</v>
      </c>
      <c r="F111" s="256" t="s">
        <v>500</v>
      </c>
    </row>
    <row r="112" spans="1:6" ht="13" x14ac:dyDescent="0.3">
      <c r="A112" s="255">
        <v>103</v>
      </c>
      <c r="B112" s="26">
        <v>425</v>
      </c>
      <c r="C112" s="26">
        <v>75</v>
      </c>
      <c r="D112" s="27" t="s">
        <v>303</v>
      </c>
      <c r="E112" s="28">
        <v>1104</v>
      </c>
      <c r="F112" s="256" t="s">
        <v>501</v>
      </c>
    </row>
    <row r="113" spans="1:6" ht="13" x14ac:dyDescent="0.3">
      <c r="A113" s="255">
        <v>104</v>
      </c>
      <c r="B113" s="26" t="s">
        <v>305</v>
      </c>
      <c r="C113" s="26" t="s">
        <v>306</v>
      </c>
      <c r="D113" s="27" t="s">
        <v>307</v>
      </c>
      <c r="E113" s="28">
        <v>1151</v>
      </c>
      <c r="F113" s="256" t="s">
        <v>502</v>
      </c>
    </row>
    <row r="114" spans="1:6" ht="13" x14ac:dyDescent="0.3">
      <c r="A114" s="255">
        <v>105</v>
      </c>
      <c r="B114" s="26">
        <v>528</v>
      </c>
      <c r="C114" s="26">
        <v>105</v>
      </c>
      <c r="D114" s="27" t="s">
        <v>309</v>
      </c>
      <c r="E114" s="28">
        <v>1151</v>
      </c>
      <c r="F114" s="256" t="s">
        <v>502</v>
      </c>
    </row>
    <row r="115" spans="1:6" x14ac:dyDescent="0.25">
      <c r="A115" s="255">
        <v>106</v>
      </c>
      <c r="B115" s="33">
        <v>529</v>
      </c>
      <c r="C115" s="33">
        <v>106</v>
      </c>
      <c r="D115" s="34" t="s">
        <v>311</v>
      </c>
      <c r="E115" s="35">
        <v>1151</v>
      </c>
      <c r="F115" s="256" t="s">
        <v>503</v>
      </c>
    </row>
    <row r="116" spans="1:6" ht="13" x14ac:dyDescent="0.3">
      <c r="A116" s="255">
        <v>107</v>
      </c>
      <c r="B116" s="26">
        <v>426</v>
      </c>
      <c r="C116" s="26">
        <v>76</v>
      </c>
      <c r="D116" s="27" t="s">
        <v>313</v>
      </c>
      <c r="E116" s="28">
        <v>1104</v>
      </c>
      <c r="F116" s="256" t="s">
        <v>504</v>
      </c>
    </row>
    <row r="117" spans="1:6" ht="13" x14ac:dyDescent="0.3">
      <c r="A117" s="255">
        <v>108</v>
      </c>
      <c r="B117" s="26">
        <v>427</v>
      </c>
      <c r="C117" s="26">
        <v>77</v>
      </c>
      <c r="D117" s="27" t="s">
        <v>315</v>
      </c>
      <c r="E117" s="28">
        <v>1107</v>
      </c>
      <c r="F117" s="256" t="s">
        <v>505</v>
      </c>
    </row>
    <row r="118" spans="1:6" ht="13" thickBot="1" x14ac:dyDescent="0.3">
      <c r="A118" s="255">
        <v>109</v>
      </c>
      <c r="B118" s="257">
        <v>530</v>
      </c>
      <c r="C118" s="257">
        <v>107</v>
      </c>
      <c r="D118" s="258" t="s">
        <v>317</v>
      </c>
      <c r="E118" s="259">
        <v>1150</v>
      </c>
      <c r="F118" s="260" t="s">
        <v>506</v>
      </c>
    </row>
  </sheetData>
  <phoneticPr fontId="7" type="noConversion"/>
  <pageMargins left="0.75" right="0.75" top="1" bottom="1" header="0.4921259845" footer="0.4921259845"/>
  <pageSetup paperSize="9" fitToHeight="0" orientation="portrait" horizontalDpi="1200" verticalDpi="1200" r:id="rId1"/>
  <headerFooter alignWithMargins="0">
    <oddFooter>&amp;L&amp;8&amp;Z&amp;F&amp;R&amp;8&amp;P/&amp;N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55"/>
  <sheetViews>
    <sheetView showGridLines="0" zoomScaleNormal="100" workbookViewId="0">
      <selection activeCell="D39" sqref="D39"/>
    </sheetView>
  </sheetViews>
  <sheetFormatPr baseColWidth="10" defaultColWidth="11.453125" defaultRowHeight="12.5" x14ac:dyDescent="0.25"/>
  <cols>
    <col min="1" max="1" width="3.453125" customWidth="1"/>
    <col min="2" max="2" width="131.453125" style="8" customWidth="1"/>
    <col min="3" max="3" width="13.54296875" style="8" customWidth="1"/>
  </cols>
  <sheetData>
    <row r="1" spans="1:3" s="7" customFormat="1" ht="18" x14ac:dyDescent="0.3">
      <c r="A1" s="38" t="s">
        <v>327</v>
      </c>
    </row>
    <row r="2" spans="1:3" ht="10.5" customHeight="1" x14ac:dyDescent="0.25">
      <c r="B2" s="11"/>
      <c r="C2" s="11"/>
    </row>
    <row r="3" spans="1:3" ht="12.75" customHeight="1" x14ac:dyDescent="0.3">
      <c r="A3" s="7" t="s">
        <v>335</v>
      </c>
      <c r="B3"/>
      <c r="C3"/>
    </row>
    <row r="4" spans="1:3" s="7" customFormat="1" ht="12.75" customHeight="1" x14ac:dyDescent="0.3">
      <c r="A4" s="46"/>
      <c r="B4" s="40" t="s">
        <v>198</v>
      </c>
      <c r="C4" s="39" t="s">
        <v>336</v>
      </c>
    </row>
    <row r="5" spans="1:3" ht="12.75" customHeight="1" x14ac:dyDescent="0.25">
      <c r="A5" s="47"/>
      <c r="B5" s="57" t="str">
        <f>IF(B23="","",CONCATENATE(B23," in ",B9))</f>
        <v/>
      </c>
      <c r="C5" s="58" t="str">
        <f>IF(OR(C9="",C23=""),"",CONCATENATE(C23,C9))</f>
        <v/>
      </c>
    </row>
    <row r="6" spans="1:3" ht="12.75" customHeight="1" x14ac:dyDescent="0.25">
      <c r="B6" s="11"/>
      <c r="C6" s="11"/>
    </row>
    <row r="7" spans="1:3" ht="12.75" customHeight="1" x14ac:dyDescent="0.3">
      <c r="A7" s="7" t="s">
        <v>329</v>
      </c>
      <c r="B7"/>
      <c r="C7"/>
    </row>
    <row r="8" spans="1:3" s="7" customFormat="1" ht="12.75" customHeight="1" x14ac:dyDescent="0.3">
      <c r="A8" s="46" t="s">
        <v>201</v>
      </c>
      <c r="B8" s="40" t="s">
        <v>326</v>
      </c>
      <c r="C8" s="39" t="s">
        <v>337</v>
      </c>
    </row>
    <row r="9" spans="1:3" ht="12.75" customHeight="1" x14ac:dyDescent="0.25">
      <c r="A9" s="58">
        <v>1</v>
      </c>
      <c r="B9" s="47" t="str">
        <f>IF(A9=1,"",VLOOKUP(A9,A12:C20,2,FALSE))</f>
        <v/>
      </c>
      <c r="C9" s="48" t="str">
        <f>IF(A9=1,"",VLOOKUP(A9,A12:C20,3,FALSE))</f>
        <v/>
      </c>
    </row>
    <row r="10" spans="1:3" ht="12.75" customHeight="1" x14ac:dyDescent="0.25">
      <c r="A10" s="49"/>
      <c r="B10"/>
      <c r="C10"/>
    </row>
    <row r="11" spans="1:3" ht="13" x14ac:dyDescent="0.3">
      <c r="A11" s="46" t="s">
        <v>201</v>
      </c>
      <c r="B11" s="39" t="s">
        <v>326</v>
      </c>
      <c r="C11" s="39" t="s">
        <v>337</v>
      </c>
    </row>
    <row r="12" spans="1:3" x14ac:dyDescent="0.25">
      <c r="A12" s="50">
        <v>1</v>
      </c>
      <c r="B12" s="41"/>
      <c r="C12" s="41"/>
    </row>
    <row r="13" spans="1:3" x14ac:dyDescent="0.25">
      <c r="A13" s="51">
        <v>2</v>
      </c>
      <c r="B13" s="42" t="s">
        <v>70</v>
      </c>
      <c r="C13" s="55" t="s">
        <v>331</v>
      </c>
    </row>
    <row r="14" spans="1:3" x14ac:dyDescent="0.25">
      <c r="A14" s="51">
        <v>3</v>
      </c>
      <c r="B14" s="42" t="s">
        <v>77</v>
      </c>
      <c r="C14" s="55" t="s">
        <v>332</v>
      </c>
    </row>
    <row r="15" spans="1:3" x14ac:dyDescent="0.25">
      <c r="A15" s="51">
        <v>4</v>
      </c>
      <c r="B15" s="42" t="s">
        <v>81</v>
      </c>
      <c r="C15" s="55">
        <v>2</v>
      </c>
    </row>
    <row r="16" spans="1:3" x14ac:dyDescent="0.25">
      <c r="A16" s="51">
        <v>5</v>
      </c>
      <c r="B16" s="42" t="s">
        <v>103</v>
      </c>
      <c r="C16" s="55">
        <v>3</v>
      </c>
    </row>
    <row r="17" spans="1:3" x14ac:dyDescent="0.25">
      <c r="A17" s="51">
        <v>6</v>
      </c>
      <c r="B17" s="42" t="s">
        <v>109</v>
      </c>
      <c r="C17" s="55">
        <v>4</v>
      </c>
    </row>
    <row r="18" spans="1:3" x14ac:dyDescent="0.25">
      <c r="A18" s="51">
        <v>7</v>
      </c>
      <c r="B18" s="42" t="s">
        <v>116</v>
      </c>
      <c r="C18" s="55" t="s">
        <v>333</v>
      </c>
    </row>
    <row r="19" spans="1:3" x14ac:dyDescent="0.25">
      <c r="A19" s="52">
        <v>8</v>
      </c>
      <c r="B19" s="43" t="s">
        <v>123</v>
      </c>
      <c r="C19" s="56" t="s">
        <v>334</v>
      </c>
    </row>
    <row r="20" spans="1:3" s="19" customFormat="1" x14ac:dyDescent="0.25">
      <c r="A20" s="65"/>
    </row>
    <row r="21" spans="1:3" ht="12.75" customHeight="1" x14ac:dyDescent="0.3">
      <c r="A21" s="54" t="s">
        <v>330</v>
      </c>
      <c r="B21"/>
      <c r="C21"/>
    </row>
    <row r="22" spans="1:3" s="7" customFormat="1" ht="12.75" customHeight="1" x14ac:dyDescent="0.3">
      <c r="A22" s="46" t="s">
        <v>201</v>
      </c>
      <c r="B22" s="40" t="s">
        <v>326</v>
      </c>
      <c r="C22" s="39" t="s">
        <v>337</v>
      </c>
    </row>
    <row r="23" spans="1:3" ht="12.75" customHeight="1" x14ac:dyDescent="0.25">
      <c r="A23" s="64">
        <v>1</v>
      </c>
      <c r="B23" s="47" t="str">
        <f>IF(A23=1,"",VLOOKUP(A23,A26:C43,2,FALSE))</f>
        <v/>
      </c>
      <c r="C23" s="48" t="str">
        <f>IF(A23=1,"",VLOOKUP(A23,A26:C43,3,FALSE))</f>
        <v/>
      </c>
    </row>
    <row r="24" spans="1:3" s="1" customFormat="1" ht="13" x14ac:dyDescent="0.25">
      <c r="A24" s="53"/>
      <c r="B24" s="44"/>
      <c r="C24" s="44"/>
    </row>
    <row r="25" spans="1:3" ht="13" x14ac:dyDescent="0.3">
      <c r="A25" s="46" t="s">
        <v>201</v>
      </c>
      <c r="B25" s="40" t="s">
        <v>189</v>
      </c>
      <c r="C25" s="39" t="s">
        <v>337</v>
      </c>
    </row>
    <row r="26" spans="1:3" x14ac:dyDescent="0.25">
      <c r="A26" s="50">
        <v>1</v>
      </c>
      <c r="B26" s="45"/>
      <c r="C26" s="45"/>
    </row>
    <row r="27" spans="1:3" x14ac:dyDescent="0.25">
      <c r="A27" s="51">
        <v>2</v>
      </c>
      <c r="B27" s="42" t="s">
        <v>339</v>
      </c>
      <c r="C27" s="42">
        <v>1</v>
      </c>
    </row>
    <row r="28" spans="1:3" x14ac:dyDescent="0.25">
      <c r="A28" s="51">
        <v>3</v>
      </c>
      <c r="B28" s="42" t="s">
        <v>340</v>
      </c>
      <c r="C28" s="42">
        <v>1</v>
      </c>
    </row>
    <row r="29" spans="1:3" x14ac:dyDescent="0.25">
      <c r="A29" s="51">
        <v>4</v>
      </c>
      <c r="B29" s="42" t="s">
        <v>341</v>
      </c>
      <c r="C29" s="42">
        <v>1</v>
      </c>
    </row>
    <row r="30" spans="1:3" x14ac:dyDescent="0.25">
      <c r="A30" s="51">
        <v>5</v>
      </c>
      <c r="B30" s="42" t="s">
        <v>342</v>
      </c>
      <c r="C30" s="42">
        <v>1</v>
      </c>
    </row>
    <row r="31" spans="1:3" x14ac:dyDescent="0.25">
      <c r="A31" s="51">
        <v>6</v>
      </c>
      <c r="B31" s="42" t="s">
        <v>343</v>
      </c>
      <c r="C31" s="42">
        <v>1</v>
      </c>
    </row>
    <row r="32" spans="1:3" x14ac:dyDescent="0.25">
      <c r="A32" s="51">
        <v>7</v>
      </c>
      <c r="B32" s="42" t="s">
        <v>344</v>
      </c>
      <c r="C32" s="42">
        <v>2</v>
      </c>
    </row>
    <row r="33" spans="1:3" x14ac:dyDescent="0.25">
      <c r="A33" s="51">
        <v>8</v>
      </c>
      <c r="B33" s="42" t="s">
        <v>345</v>
      </c>
      <c r="C33" s="42">
        <v>2</v>
      </c>
    </row>
    <row r="34" spans="1:3" x14ac:dyDescent="0.25">
      <c r="A34" s="51">
        <v>9</v>
      </c>
      <c r="B34" s="42" t="s">
        <v>346</v>
      </c>
      <c r="C34" s="42">
        <v>2</v>
      </c>
    </row>
    <row r="35" spans="1:3" x14ac:dyDescent="0.25">
      <c r="A35" s="51">
        <v>10</v>
      </c>
      <c r="B35" s="42" t="s">
        <v>347</v>
      </c>
      <c r="C35" s="42">
        <v>3</v>
      </c>
    </row>
    <row r="36" spans="1:3" x14ac:dyDescent="0.25">
      <c r="A36" s="51">
        <v>11</v>
      </c>
      <c r="B36" s="42" t="s">
        <v>348</v>
      </c>
      <c r="C36" s="42">
        <v>3</v>
      </c>
    </row>
    <row r="37" spans="1:3" x14ac:dyDescent="0.25">
      <c r="A37" s="51">
        <v>12</v>
      </c>
      <c r="B37" s="42" t="s">
        <v>349</v>
      </c>
      <c r="C37" s="42">
        <v>3</v>
      </c>
    </row>
    <row r="38" spans="1:3" x14ac:dyDescent="0.25">
      <c r="A38" s="51">
        <v>13</v>
      </c>
      <c r="B38" s="42" t="s">
        <v>350</v>
      </c>
      <c r="C38" s="42">
        <v>3</v>
      </c>
    </row>
    <row r="39" spans="1:3" x14ac:dyDescent="0.25">
      <c r="A39" s="51">
        <v>14</v>
      </c>
      <c r="B39" s="42" t="s">
        <v>351</v>
      </c>
      <c r="C39" s="42">
        <v>3</v>
      </c>
    </row>
    <row r="40" spans="1:3" x14ac:dyDescent="0.25">
      <c r="A40" s="51">
        <v>15</v>
      </c>
      <c r="B40" s="42" t="s">
        <v>352</v>
      </c>
      <c r="C40" s="42">
        <v>3</v>
      </c>
    </row>
    <row r="41" spans="1:3" x14ac:dyDescent="0.25">
      <c r="A41" s="51">
        <v>16</v>
      </c>
      <c r="B41" s="42" t="s">
        <v>353</v>
      </c>
      <c r="C41" s="42">
        <v>3</v>
      </c>
    </row>
    <row r="42" spans="1:3" s="338" customFormat="1" x14ac:dyDescent="0.25">
      <c r="A42" s="52">
        <v>17</v>
      </c>
      <c r="B42" s="43" t="s">
        <v>328</v>
      </c>
      <c r="C42" s="43">
        <v>4</v>
      </c>
    </row>
    <row r="43" spans="1:3" x14ac:dyDescent="0.25">
      <c r="A43" s="52">
        <v>18</v>
      </c>
      <c r="B43" s="339" t="s">
        <v>632</v>
      </c>
      <c r="C43" s="43">
        <v>5</v>
      </c>
    </row>
    <row r="44" spans="1:3" s="22" customFormat="1" x14ac:dyDescent="0.25">
      <c r="A44" s="149"/>
      <c r="B44" s="17"/>
      <c r="C44" s="17"/>
    </row>
    <row r="45" spans="1:3" x14ac:dyDescent="0.25">
      <c r="B45" s="1"/>
      <c r="C45" s="1"/>
    </row>
    <row r="46" spans="1:3" x14ac:dyDescent="0.25">
      <c r="B46" s="1"/>
      <c r="C46" s="1"/>
    </row>
    <row r="47" spans="1:3" x14ac:dyDescent="0.25">
      <c r="B47" s="19"/>
      <c r="C47" s="19"/>
    </row>
    <row r="48" spans="1:3" x14ac:dyDescent="0.25">
      <c r="B48" s="17"/>
      <c r="C48" s="17"/>
    </row>
    <row r="49" spans="2:3" x14ac:dyDescent="0.25">
      <c r="B49" s="17"/>
      <c r="C49" s="17"/>
    </row>
    <row r="50" spans="2:3" x14ac:dyDescent="0.25">
      <c r="B50" s="16"/>
      <c r="C50" s="16"/>
    </row>
    <row r="51" spans="2:3" ht="15.5" x14ac:dyDescent="0.35">
      <c r="B51" s="18"/>
      <c r="C51" s="18"/>
    </row>
    <row r="52" spans="2:3" ht="15.5" x14ac:dyDescent="0.35">
      <c r="B52" s="18"/>
      <c r="C52" s="18"/>
    </row>
    <row r="53" spans="2:3" ht="15.5" x14ac:dyDescent="0.35">
      <c r="B53" s="18"/>
      <c r="C53" s="18"/>
    </row>
    <row r="54" spans="2:3" x14ac:dyDescent="0.25">
      <c r="B54" s="17"/>
      <c r="C54" s="17"/>
    </row>
    <row r="55" spans="2:3" x14ac:dyDescent="0.25">
      <c r="B55" s="17"/>
      <c r="C55" s="17"/>
    </row>
  </sheetData>
  <phoneticPr fontId="7" type="noConversion"/>
  <pageMargins left="0.75" right="0.75" top="1" bottom="1" header="0.4921259845" footer="0.4921259845"/>
  <pageSetup paperSize="9" scale="59" orientation="portrait" horizontalDpi="1200" verticalDpi="1200" r:id="rId1"/>
  <headerFooter alignWithMargins="0">
    <oddFooter>&amp;L&amp;8&amp;Z&amp;F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2"/>
  <sheetViews>
    <sheetView workbookViewId="0">
      <selection activeCell="D3" sqref="D3"/>
    </sheetView>
  </sheetViews>
  <sheetFormatPr baseColWidth="10" defaultColWidth="11.453125" defaultRowHeight="12.5" x14ac:dyDescent="0.25"/>
  <cols>
    <col min="1" max="1" width="4" style="3" customWidth="1"/>
    <col min="2" max="2" width="59" style="3" bestFit="1" customWidth="1"/>
    <col min="3" max="9" width="20.453125" style="3" customWidth="1"/>
    <col min="10" max="16384" width="11.453125" style="3"/>
  </cols>
  <sheetData>
    <row r="1" spans="1:9" ht="17.25" customHeight="1" x14ac:dyDescent="0.25">
      <c r="A1" s="2" t="s">
        <v>61</v>
      </c>
    </row>
    <row r="2" spans="1:9" s="5" customFormat="1" ht="13" x14ac:dyDescent="0.25">
      <c r="A2" s="4" t="s">
        <v>201</v>
      </c>
      <c r="B2" s="4" t="s">
        <v>62</v>
      </c>
      <c r="C2" s="4" t="s">
        <v>63</v>
      </c>
      <c r="D2" s="4" t="s">
        <v>64</v>
      </c>
      <c r="E2" s="4" t="s">
        <v>65</v>
      </c>
      <c r="F2" s="4" t="s">
        <v>66</v>
      </c>
      <c r="G2" s="4" t="s">
        <v>67</v>
      </c>
      <c r="H2" s="4" t="s">
        <v>68</v>
      </c>
      <c r="I2" s="4" t="s">
        <v>69</v>
      </c>
    </row>
    <row r="3" spans="1:9" ht="75" x14ac:dyDescent="0.25">
      <c r="A3" s="6">
        <v>2</v>
      </c>
      <c r="B3" s="6" t="s">
        <v>70</v>
      </c>
      <c r="C3" s="6" t="s">
        <v>71</v>
      </c>
      <c r="D3" s="6" t="s">
        <v>72</v>
      </c>
      <c r="E3" s="6"/>
      <c r="F3" s="6" t="s">
        <v>73</v>
      </c>
      <c r="G3" s="6" t="s">
        <v>74</v>
      </c>
      <c r="H3" s="6" t="s">
        <v>75</v>
      </c>
      <c r="I3" s="6" t="s">
        <v>76</v>
      </c>
    </row>
    <row r="4" spans="1:9" ht="62.5" x14ac:dyDescent="0.25">
      <c r="A4" s="6">
        <v>3</v>
      </c>
      <c r="B4" s="6" t="s">
        <v>77</v>
      </c>
      <c r="C4" s="6" t="s">
        <v>78</v>
      </c>
      <c r="D4" s="6" t="s">
        <v>72</v>
      </c>
      <c r="E4" s="6"/>
      <c r="F4" s="6" t="s">
        <v>79</v>
      </c>
      <c r="G4" s="6" t="s">
        <v>74</v>
      </c>
      <c r="H4" s="6" t="s">
        <v>80</v>
      </c>
      <c r="I4" s="6" t="s">
        <v>76</v>
      </c>
    </row>
    <row r="5" spans="1:9" ht="112.5" x14ac:dyDescent="0.25">
      <c r="A5" s="6">
        <v>4</v>
      </c>
      <c r="B5" s="6" t="s">
        <v>81</v>
      </c>
      <c r="C5" s="6" t="s">
        <v>82</v>
      </c>
      <c r="D5" s="6" t="s">
        <v>72</v>
      </c>
      <c r="E5" s="6" t="s">
        <v>83</v>
      </c>
      <c r="F5" s="6" t="s">
        <v>84</v>
      </c>
      <c r="G5" s="6" t="s">
        <v>74</v>
      </c>
      <c r="H5" s="6" t="s">
        <v>101</v>
      </c>
      <c r="I5" s="6" t="s">
        <v>102</v>
      </c>
    </row>
    <row r="6" spans="1:9" ht="75" x14ac:dyDescent="0.25">
      <c r="A6" s="6">
        <v>5</v>
      </c>
      <c r="B6" s="6" t="s">
        <v>103</v>
      </c>
      <c r="C6" s="6" t="s">
        <v>104</v>
      </c>
      <c r="D6" s="6" t="s">
        <v>72</v>
      </c>
      <c r="E6" s="6"/>
      <c r="F6" s="6" t="s">
        <v>105</v>
      </c>
      <c r="G6" s="6" t="s">
        <v>106</v>
      </c>
      <c r="H6" s="6" t="s">
        <v>107</v>
      </c>
      <c r="I6" s="6" t="s">
        <v>108</v>
      </c>
    </row>
    <row r="7" spans="1:9" ht="112.5" x14ac:dyDescent="0.25">
      <c r="A7" s="6">
        <v>6</v>
      </c>
      <c r="B7" s="6" t="s">
        <v>109</v>
      </c>
      <c r="C7" s="6" t="s">
        <v>110</v>
      </c>
      <c r="D7" s="6" t="s">
        <v>72</v>
      </c>
      <c r="E7" s="6" t="s">
        <v>111</v>
      </c>
      <c r="F7" s="6" t="s">
        <v>112</v>
      </c>
      <c r="G7" s="6" t="s">
        <v>113</v>
      </c>
      <c r="H7" s="6" t="s">
        <v>114</v>
      </c>
      <c r="I7" s="6" t="s">
        <v>115</v>
      </c>
    </row>
    <row r="8" spans="1:9" ht="75" x14ac:dyDescent="0.25">
      <c r="A8" s="6">
        <v>7</v>
      </c>
      <c r="B8" s="6" t="s">
        <v>116</v>
      </c>
      <c r="C8" s="6" t="s">
        <v>117</v>
      </c>
      <c r="D8" s="6" t="s">
        <v>72</v>
      </c>
      <c r="E8" s="6" t="s">
        <v>118</v>
      </c>
      <c r="F8" s="6" t="s">
        <v>119</v>
      </c>
      <c r="G8" s="6" t="s">
        <v>120</v>
      </c>
      <c r="H8" s="6" t="s">
        <v>121</v>
      </c>
      <c r="I8" s="6" t="s">
        <v>122</v>
      </c>
    </row>
    <row r="9" spans="1:9" ht="87.5" x14ac:dyDescent="0.25">
      <c r="A9" s="6">
        <v>8</v>
      </c>
      <c r="B9" s="6" t="s">
        <v>123</v>
      </c>
      <c r="C9" s="6" t="s">
        <v>124</v>
      </c>
      <c r="D9" s="6" t="s">
        <v>72</v>
      </c>
      <c r="E9" s="6" t="s">
        <v>125</v>
      </c>
      <c r="F9" s="6" t="s">
        <v>126</v>
      </c>
      <c r="G9" s="6" t="s">
        <v>127</v>
      </c>
      <c r="H9" s="6" t="s">
        <v>128</v>
      </c>
      <c r="I9" s="6" t="s">
        <v>129</v>
      </c>
    </row>
    <row r="10" spans="1:9" x14ac:dyDescent="0.25">
      <c r="A10" s="20"/>
    </row>
    <row r="11" spans="1:9" x14ac:dyDescent="0.25">
      <c r="A11" s="20"/>
    </row>
    <row r="12" spans="1:9" x14ac:dyDescent="0.25">
      <c r="A12" s="20"/>
    </row>
    <row r="13" spans="1:9" x14ac:dyDescent="0.25">
      <c r="A13" s="20"/>
    </row>
    <row r="14" spans="1:9" x14ac:dyDescent="0.25">
      <c r="A14" s="20"/>
    </row>
    <row r="15" spans="1:9" x14ac:dyDescent="0.25">
      <c r="A15" s="20"/>
    </row>
    <row r="16" spans="1:9" x14ac:dyDescent="0.25">
      <c r="A16" s="20"/>
    </row>
    <row r="17" spans="1:1" x14ac:dyDescent="0.25">
      <c r="A17" s="20"/>
    </row>
    <row r="18" spans="1:1" x14ac:dyDescent="0.25">
      <c r="A18" s="20"/>
    </row>
    <row r="19" spans="1:1" x14ac:dyDescent="0.25">
      <c r="A19" s="20"/>
    </row>
    <row r="20" spans="1:1" x14ac:dyDescent="0.25">
      <c r="A20" s="20"/>
    </row>
    <row r="21" spans="1:1" x14ac:dyDescent="0.25">
      <c r="A21" s="20"/>
    </row>
    <row r="22" spans="1:1" x14ac:dyDescent="0.25">
      <c r="A22" s="20"/>
    </row>
  </sheetData>
  <phoneticPr fontId="7" type="noConversion"/>
  <pageMargins left="0.75" right="0.75" top="1" bottom="1"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22"/>
  <sheetViews>
    <sheetView workbookViewId="0">
      <selection activeCell="F3" sqref="F3"/>
    </sheetView>
  </sheetViews>
  <sheetFormatPr baseColWidth="10" defaultColWidth="11.453125" defaultRowHeight="12.5" x14ac:dyDescent="0.25"/>
  <cols>
    <col min="1" max="1" width="4" style="3" customWidth="1"/>
    <col min="2" max="2" width="59" style="3" bestFit="1" customWidth="1"/>
    <col min="3" max="9" width="20.453125" style="3" customWidth="1"/>
    <col min="10" max="16384" width="11.453125" style="3"/>
  </cols>
  <sheetData>
    <row r="1" spans="1:9" ht="17.25" customHeight="1" x14ac:dyDescent="0.25">
      <c r="A1" s="2" t="s">
        <v>130</v>
      </c>
    </row>
    <row r="2" spans="1:9" s="5" customFormat="1" ht="13" x14ac:dyDescent="0.25">
      <c r="A2" s="4" t="s">
        <v>201</v>
      </c>
      <c r="B2" s="4" t="s">
        <v>62</v>
      </c>
      <c r="C2" s="4" t="s">
        <v>63</v>
      </c>
      <c r="D2" s="4" t="s">
        <v>64</v>
      </c>
      <c r="E2" s="4" t="s">
        <v>65</v>
      </c>
      <c r="F2" s="4" t="s">
        <v>66</v>
      </c>
      <c r="G2" s="4" t="s">
        <v>67</v>
      </c>
      <c r="H2" s="4" t="s">
        <v>68</v>
      </c>
      <c r="I2" s="4" t="s">
        <v>69</v>
      </c>
    </row>
    <row r="3" spans="1:9" ht="75" x14ac:dyDescent="0.25">
      <c r="A3" s="6">
        <v>2</v>
      </c>
      <c r="B3" s="6" t="s">
        <v>70</v>
      </c>
      <c r="C3" s="6" t="s">
        <v>131</v>
      </c>
      <c r="D3" s="6" t="s">
        <v>132</v>
      </c>
      <c r="E3" s="6" t="s">
        <v>133</v>
      </c>
      <c r="F3" s="6" t="s">
        <v>636</v>
      </c>
      <c r="G3" s="6" t="s">
        <v>135</v>
      </c>
      <c r="H3" s="6" t="s">
        <v>136</v>
      </c>
      <c r="I3" s="6" t="s">
        <v>137</v>
      </c>
    </row>
    <row r="4" spans="1:9" ht="62.5" x14ac:dyDescent="0.25">
      <c r="A4" s="6">
        <v>3</v>
      </c>
      <c r="B4" s="6" t="s">
        <v>77</v>
      </c>
      <c r="C4" s="6" t="s">
        <v>138</v>
      </c>
      <c r="D4" s="6" t="s">
        <v>132</v>
      </c>
      <c r="E4" s="6" t="s">
        <v>133</v>
      </c>
      <c r="F4" s="6" t="s">
        <v>134</v>
      </c>
      <c r="G4" s="6" t="s">
        <v>135</v>
      </c>
      <c r="H4" s="6" t="s">
        <v>139</v>
      </c>
      <c r="I4" s="6" t="s">
        <v>137</v>
      </c>
    </row>
    <row r="5" spans="1:9" ht="75" x14ac:dyDescent="0.25">
      <c r="A5" s="6">
        <v>4</v>
      </c>
      <c r="B5" s="6" t="s">
        <v>81</v>
      </c>
      <c r="C5" s="6" t="s">
        <v>140</v>
      </c>
      <c r="D5" s="6" t="s">
        <v>141</v>
      </c>
      <c r="E5" s="6" t="s">
        <v>142</v>
      </c>
      <c r="F5" s="6" t="s">
        <v>143</v>
      </c>
      <c r="G5" s="6" t="s">
        <v>144</v>
      </c>
      <c r="H5" s="6" t="s">
        <v>145</v>
      </c>
      <c r="I5" s="6" t="s">
        <v>146</v>
      </c>
    </row>
    <row r="6" spans="1:9" ht="50" x14ac:dyDescent="0.25">
      <c r="A6" s="6">
        <v>5</v>
      </c>
      <c r="B6" s="6" t="s">
        <v>103</v>
      </c>
      <c r="C6" s="6" t="s">
        <v>147</v>
      </c>
      <c r="D6" s="6" t="s">
        <v>141</v>
      </c>
      <c r="E6" s="6" t="s">
        <v>133</v>
      </c>
      <c r="F6" s="6" t="s">
        <v>148</v>
      </c>
      <c r="G6" s="6" t="s">
        <v>149</v>
      </c>
      <c r="H6" s="6" t="s">
        <v>150</v>
      </c>
      <c r="I6" s="6" t="s">
        <v>151</v>
      </c>
    </row>
    <row r="7" spans="1:9" ht="112.5" x14ac:dyDescent="0.25">
      <c r="A7" s="6">
        <v>6</v>
      </c>
      <c r="B7" s="6" t="s">
        <v>109</v>
      </c>
      <c r="C7" s="6" t="s">
        <v>152</v>
      </c>
      <c r="D7" s="6" t="s">
        <v>141</v>
      </c>
      <c r="E7" s="6" t="s">
        <v>111</v>
      </c>
      <c r="F7" s="6" t="s">
        <v>143</v>
      </c>
      <c r="G7" s="6" t="s">
        <v>153</v>
      </c>
      <c r="H7" s="6" t="s">
        <v>154</v>
      </c>
      <c r="I7" s="6" t="s">
        <v>155</v>
      </c>
    </row>
    <row r="8" spans="1:9" ht="75" x14ac:dyDescent="0.25">
      <c r="A8" s="6">
        <v>7</v>
      </c>
      <c r="B8" s="6" t="s">
        <v>116</v>
      </c>
      <c r="C8" s="6" t="s">
        <v>156</v>
      </c>
      <c r="D8" s="6" t="s">
        <v>141</v>
      </c>
      <c r="E8" s="6" t="s">
        <v>157</v>
      </c>
      <c r="F8" s="6" t="s">
        <v>158</v>
      </c>
      <c r="G8" s="6" t="s">
        <v>159</v>
      </c>
      <c r="H8" s="6" t="s">
        <v>160</v>
      </c>
      <c r="I8" s="6" t="s">
        <v>161</v>
      </c>
    </row>
    <row r="9" spans="1:9" ht="87.5" x14ac:dyDescent="0.25">
      <c r="A9" s="6">
        <v>8</v>
      </c>
      <c r="B9" s="6" t="s">
        <v>123</v>
      </c>
      <c r="C9" s="6" t="s">
        <v>162</v>
      </c>
      <c r="D9" s="6" t="s">
        <v>141</v>
      </c>
      <c r="E9" s="6" t="s">
        <v>163</v>
      </c>
      <c r="F9" s="6" t="s">
        <v>164</v>
      </c>
      <c r="G9" s="6" t="s">
        <v>165</v>
      </c>
      <c r="H9" s="6" t="s">
        <v>166</v>
      </c>
      <c r="I9" s="6" t="s">
        <v>167</v>
      </c>
    </row>
    <row r="10" spans="1:9" x14ac:dyDescent="0.25">
      <c r="A10" s="20"/>
    </row>
    <row r="11" spans="1:9" x14ac:dyDescent="0.25">
      <c r="A11" s="20"/>
    </row>
    <row r="12" spans="1:9" x14ac:dyDescent="0.25">
      <c r="A12" s="20"/>
    </row>
    <row r="13" spans="1:9" x14ac:dyDescent="0.25">
      <c r="A13" s="20"/>
    </row>
    <row r="14" spans="1:9" x14ac:dyDescent="0.25">
      <c r="A14" s="20"/>
    </row>
    <row r="15" spans="1:9" x14ac:dyDescent="0.25">
      <c r="A15" s="20"/>
    </row>
    <row r="16" spans="1:9" x14ac:dyDescent="0.25">
      <c r="A16" s="20"/>
    </row>
    <row r="17" spans="1:1" x14ac:dyDescent="0.25">
      <c r="A17" s="20"/>
    </row>
    <row r="18" spans="1:1" x14ac:dyDescent="0.25">
      <c r="A18" s="20"/>
    </row>
    <row r="19" spans="1:1" x14ac:dyDescent="0.25">
      <c r="A19" s="20"/>
    </row>
    <row r="20" spans="1:1" x14ac:dyDescent="0.25">
      <c r="A20" s="20"/>
    </row>
    <row r="21" spans="1:1" x14ac:dyDescent="0.25">
      <c r="A21" s="20"/>
    </row>
    <row r="22" spans="1:1" x14ac:dyDescent="0.25">
      <c r="A22" s="20"/>
    </row>
  </sheetData>
  <phoneticPr fontId="7" type="noConversion"/>
  <pageMargins left="0.75" right="0.75" top="1" bottom="1"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19"/>
  <sheetViews>
    <sheetView topLeftCell="A16" workbookViewId="0">
      <selection activeCell="B19" sqref="B19"/>
    </sheetView>
  </sheetViews>
  <sheetFormatPr baseColWidth="10" defaultColWidth="11.453125" defaultRowHeight="12.5" x14ac:dyDescent="0.25"/>
  <cols>
    <col min="1" max="1" width="4" style="3" customWidth="1"/>
    <col min="2" max="2" width="59" style="3" bestFit="1" customWidth="1"/>
    <col min="3" max="9" width="20.453125" style="3" customWidth="1"/>
    <col min="10" max="16384" width="11.453125" style="3"/>
  </cols>
  <sheetData>
    <row r="1" spans="1:9" ht="18" x14ac:dyDescent="0.25">
      <c r="A1" s="2" t="s">
        <v>168</v>
      </c>
    </row>
    <row r="2" spans="1:9" s="5" customFormat="1" ht="13" x14ac:dyDescent="0.25">
      <c r="A2" s="4" t="s">
        <v>201</v>
      </c>
      <c r="B2" s="4" t="s">
        <v>62</v>
      </c>
      <c r="C2" s="4" t="s">
        <v>63</v>
      </c>
      <c r="D2" s="4" t="s">
        <v>64</v>
      </c>
      <c r="E2" s="4" t="s">
        <v>65</v>
      </c>
      <c r="F2" s="4" t="s">
        <v>66</v>
      </c>
      <c r="G2" s="4" t="s">
        <v>67</v>
      </c>
      <c r="H2" s="4" t="s">
        <v>68</v>
      </c>
      <c r="I2" s="4" t="s">
        <v>69</v>
      </c>
    </row>
    <row r="3" spans="1:9" ht="25" x14ac:dyDescent="0.25">
      <c r="A3" s="6">
        <v>2</v>
      </c>
      <c r="B3" s="6" t="s">
        <v>339</v>
      </c>
      <c r="C3" s="6"/>
      <c r="D3" s="6"/>
      <c r="E3" s="6"/>
      <c r="F3" s="6" t="s">
        <v>169</v>
      </c>
      <c r="G3" s="6"/>
      <c r="H3" s="6"/>
      <c r="I3" s="6"/>
    </row>
    <row r="4" spans="1:9" ht="137.5" x14ac:dyDescent="0.25">
      <c r="A4" s="6">
        <v>3</v>
      </c>
      <c r="B4" s="6" t="s">
        <v>340</v>
      </c>
      <c r="C4" s="6"/>
      <c r="D4" s="6" t="s">
        <v>170</v>
      </c>
      <c r="E4" s="6" t="s">
        <v>171</v>
      </c>
      <c r="F4" s="6"/>
      <c r="G4" s="6"/>
      <c r="H4" s="6"/>
      <c r="I4" s="6"/>
    </row>
    <row r="5" spans="1:9" ht="112.5" x14ac:dyDescent="0.25">
      <c r="A5" s="6">
        <v>4</v>
      </c>
      <c r="B5" s="6" t="s">
        <v>341</v>
      </c>
      <c r="C5" s="6"/>
      <c r="D5" s="6" t="s">
        <v>170</v>
      </c>
      <c r="E5" s="6" t="s">
        <v>172</v>
      </c>
      <c r="F5" s="6"/>
      <c r="G5" s="6"/>
      <c r="H5" s="6"/>
      <c r="I5" s="6"/>
    </row>
    <row r="6" spans="1:9" ht="112.5" x14ac:dyDescent="0.25">
      <c r="A6" s="6">
        <v>5</v>
      </c>
      <c r="B6" s="6" t="s">
        <v>342</v>
      </c>
      <c r="C6" s="6"/>
      <c r="D6" s="6" t="s">
        <v>170</v>
      </c>
      <c r="E6" s="6" t="s">
        <v>173</v>
      </c>
      <c r="F6" s="6"/>
      <c r="G6" s="6"/>
      <c r="H6" s="6"/>
      <c r="I6" s="6"/>
    </row>
    <row r="7" spans="1:9" ht="75" x14ac:dyDescent="0.25">
      <c r="A7" s="6">
        <v>6</v>
      </c>
      <c r="B7" s="6" t="s">
        <v>343</v>
      </c>
      <c r="C7" s="6"/>
      <c r="D7" s="6" t="s">
        <v>174</v>
      </c>
      <c r="E7" s="6" t="s">
        <v>175</v>
      </c>
      <c r="F7" s="6"/>
      <c r="G7" s="6"/>
      <c r="H7" s="6"/>
      <c r="I7" s="6"/>
    </row>
    <row r="8" spans="1:9" ht="62.5" x14ac:dyDescent="0.25">
      <c r="A8" s="6">
        <v>7</v>
      </c>
      <c r="B8" s="6" t="s">
        <v>344</v>
      </c>
      <c r="C8" s="6"/>
      <c r="D8" s="6"/>
      <c r="E8" s="6" t="s">
        <v>176</v>
      </c>
      <c r="F8" s="6"/>
      <c r="G8" s="6"/>
      <c r="H8" s="6"/>
      <c r="I8" s="6"/>
    </row>
    <row r="9" spans="1:9" ht="25" x14ac:dyDescent="0.25">
      <c r="A9" s="6">
        <v>8</v>
      </c>
      <c r="B9" s="6" t="s">
        <v>345</v>
      </c>
      <c r="C9" s="6"/>
      <c r="D9" s="6"/>
      <c r="E9" s="6" t="s">
        <v>177</v>
      </c>
      <c r="F9" s="6"/>
      <c r="G9" s="6"/>
      <c r="H9" s="6"/>
      <c r="I9" s="6"/>
    </row>
    <row r="10" spans="1:9" ht="25" x14ac:dyDescent="0.25">
      <c r="A10" s="6">
        <v>9</v>
      </c>
      <c r="B10" s="6" t="s">
        <v>346</v>
      </c>
      <c r="C10" s="6"/>
      <c r="D10" s="6"/>
      <c r="E10" s="6"/>
      <c r="F10" s="6"/>
      <c r="G10" s="6" t="s">
        <v>178</v>
      </c>
      <c r="H10" s="6" t="s">
        <v>178</v>
      </c>
      <c r="I10" s="6" t="s">
        <v>178</v>
      </c>
    </row>
    <row r="11" spans="1:9" ht="75" x14ac:dyDescent="0.25">
      <c r="A11" s="6">
        <v>10</v>
      </c>
      <c r="B11" s="6" t="s">
        <v>347</v>
      </c>
      <c r="C11" s="6"/>
      <c r="D11" s="6"/>
      <c r="E11" s="6" t="s">
        <v>26</v>
      </c>
      <c r="F11" s="6"/>
      <c r="G11" s="6"/>
      <c r="H11" s="6"/>
      <c r="I11" s="6"/>
    </row>
    <row r="12" spans="1:9" ht="75" x14ac:dyDescent="0.25">
      <c r="A12" s="6">
        <v>11</v>
      </c>
      <c r="B12" s="6" t="s">
        <v>348</v>
      </c>
      <c r="C12" s="6"/>
      <c r="D12" s="6"/>
      <c r="E12" s="6" t="s">
        <v>27</v>
      </c>
      <c r="F12" s="6"/>
      <c r="G12" s="6"/>
      <c r="H12" s="6"/>
      <c r="I12" s="6"/>
    </row>
    <row r="13" spans="1:9" ht="75" x14ac:dyDescent="0.25">
      <c r="A13" s="6">
        <v>12</v>
      </c>
      <c r="B13" s="6" t="s">
        <v>349</v>
      </c>
      <c r="C13" s="6"/>
      <c r="D13" s="6"/>
      <c r="E13" s="6" t="s">
        <v>28</v>
      </c>
      <c r="F13" s="6"/>
      <c r="G13" s="6"/>
      <c r="H13" s="6"/>
      <c r="I13" s="6"/>
    </row>
    <row r="14" spans="1:9" ht="75" x14ac:dyDescent="0.25">
      <c r="A14" s="6">
        <v>13</v>
      </c>
      <c r="B14" s="6" t="s">
        <v>350</v>
      </c>
      <c r="C14" s="6"/>
      <c r="D14" s="6"/>
      <c r="E14" s="6" t="s">
        <v>29</v>
      </c>
      <c r="F14" s="6"/>
      <c r="G14" s="6"/>
      <c r="H14" s="6"/>
      <c r="I14" s="6"/>
    </row>
    <row r="15" spans="1:9" ht="75" x14ac:dyDescent="0.25">
      <c r="A15" s="6">
        <v>14</v>
      </c>
      <c r="B15" s="6" t="s">
        <v>351</v>
      </c>
      <c r="C15" s="6"/>
      <c r="D15" s="6"/>
      <c r="E15" s="6" t="s">
        <v>30</v>
      </c>
      <c r="F15" s="6"/>
      <c r="G15" s="6"/>
      <c r="H15" s="6"/>
      <c r="I15" s="6"/>
    </row>
    <row r="16" spans="1:9" ht="75" x14ac:dyDescent="0.25">
      <c r="A16" s="6">
        <v>15</v>
      </c>
      <c r="B16" s="6" t="s">
        <v>352</v>
      </c>
      <c r="C16" s="6"/>
      <c r="D16" s="6"/>
      <c r="E16" s="6" t="s">
        <v>31</v>
      </c>
      <c r="F16" s="6"/>
      <c r="G16" s="6"/>
      <c r="H16" s="6"/>
      <c r="I16" s="6"/>
    </row>
    <row r="17" spans="1:9" ht="75" x14ac:dyDescent="0.25">
      <c r="A17" s="6">
        <v>16</v>
      </c>
      <c r="B17" s="6" t="s">
        <v>353</v>
      </c>
      <c r="C17" s="6"/>
      <c r="D17" s="6"/>
      <c r="E17" s="6" t="s">
        <v>32</v>
      </c>
      <c r="F17" s="6"/>
      <c r="G17" s="6"/>
      <c r="H17" s="6"/>
      <c r="I17" s="6"/>
    </row>
    <row r="18" spans="1:9" ht="37.5" x14ac:dyDescent="0.25">
      <c r="A18" s="6">
        <v>17</v>
      </c>
      <c r="B18" s="6" t="s">
        <v>328</v>
      </c>
      <c r="C18" s="6"/>
      <c r="D18" s="6"/>
      <c r="E18" s="6" t="s">
        <v>179</v>
      </c>
      <c r="F18" s="6"/>
      <c r="G18" s="6" t="s">
        <v>178</v>
      </c>
      <c r="H18" s="6" t="s">
        <v>178</v>
      </c>
      <c r="I18" s="6" t="s">
        <v>178</v>
      </c>
    </row>
    <row r="19" spans="1:9" ht="75" x14ac:dyDescent="0.25">
      <c r="A19" s="6">
        <v>18</v>
      </c>
      <c r="B19" s="340" t="s">
        <v>632</v>
      </c>
      <c r="C19" s="6"/>
      <c r="D19" s="6"/>
      <c r="E19" s="340" t="s">
        <v>631</v>
      </c>
      <c r="F19" s="6" t="s">
        <v>634</v>
      </c>
      <c r="G19" s="340"/>
      <c r="H19" s="340"/>
      <c r="I19" s="340"/>
    </row>
  </sheetData>
  <phoneticPr fontId="7" type="noConversion"/>
  <pageMargins left="0.75" right="0.75" top="1" bottom="1"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19"/>
  <sheetViews>
    <sheetView topLeftCell="A16" zoomScaleNormal="100" workbookViewId="0">
      <selection activeCell="B19" sqref="B19"/>
    </sheetView>
  </sheetViews>
  <sheetFormatPr baseColWidth="10" defaultColWidth="11.453125" defaultRowHeight="12.5" x14ac:dyDescent="0.25"/>
  <cols>
    <col min="1" max="1" width="4" style="3" customWidth="1"/>
    <col min="2" max="2" width="59" style="3" bestFit="1" customWidth="1"/>
    <col min="3" max="9" width="20.453125" style="3" customWidth="1"/>
    <col min="10" max="16384" width="11.453125" style="3"/>
  </cols>
  <sheetData>
    <row r="1" spans="1:9" ht="18" x14ac:dyDescent="0.25">
      <c r="A1" s="2" t="s">
        <v>180</v>
      </c>
    </row>
    <row r="2" spans="1:9" s="5" customFormat="1" ht="13" x14ac:dyDescent="0.25">
      <c r="A2" s="4" t="s">
        <v>200</v>
      </c>
      <c r="B2" s="4" t="s">
        <v>62</v>
      </c>
      <c r="C2" s="4" t="s">
        <v>63</v>
      </c>
      <c r="D2" s="4" t="s">
        <v>64</v>
      </c>
      <c r="E2" s="4" t="s">
        <v>65</v>
      </c>
      <c r="F2" s="4" t="s">
        <v>66</v>
      </c>
      <c r="G2" s="4" t="s">
        <v>67</v>
      </c>
      <c r="H2" s="4" t="s">
        <v>68</v>
      </c>
      <c r="I2" s="4" t="s">
        <v>69</v>
      </c>
    </row>
    <row r="3" spans="1:9" ht="25" x14ac:dyDescent="0.25">
      <c r="A3" s="6">
        <v>2</v>
      </c>
      <c r="B3" s="6" t="s">
        <v>339</v>
      </c>
      <c r="C3" s="6"/>
      <c r="D3" s="6"/>
      <c r="E3" s="6"/>
      <c r="F3" s="6" t="s">
        <v>169</v>
      </c>
      <c r="G3" s="6"/>
      <c r="H3" s="6"/>
      <c r="I3" s="6"/>
    </row>
    <row r="4" spans="1:9" ht="137.5" x14ac:dyDescent="0.25">
      <c r="A4" s="6">
        <v>3</v>
      </c>
      <c r="B4" s="6" t="s">
        <v>340</v>
      </c>
      <c r="C4" s="6"/>
      <c r="D4" s="6" t="s">
        <v>170</v>
      </c>
      <c r="E4" s="6" t="s">
        <v>181</v>
      </c>
      <c r="F4" s="6"/>
      <c r="G4" s="6"/>
      <c r="H4" s="6"/>
      <c r="I4" s="6"/>
    </row>
    <row r="5" spans="1:9" ht="112.5" x14ac:dyDescent="0.25">
      <c r="A5" s="6">
        <v>4</v>
      </c>
      <c r="B5" s="6" t="s">
        <v>341</v>
      </c>
      <c r="C5" s="6"/>
      <c r="D5" s="6" t="s">
        <v>170</v>
      </c>
      <c r="E5" s="6" t="s">
        <v>182</v>
      </c>
      <c r="F5" s="6"/>
      <c r="G5" s="6"/>
      <c r="H5" s="6"/>
      <c r="I5" s="6"/>
    </row>
    <row r="6" spans="1:9" ht="112.5" x14ac:dyDescent="0.25">
      <c r="A6" s="6">
        <v>5</v>
      </c>
      <c r="B6" s="6" t="s">
        <v>342</v>
      </c>
      <c r="C6" s="6"/>
      <c r="D6" s="6" t="s">
        <v>170</v>
      </c>
      <c r="E6" s="6" t="s">
        <v>183</v>
      </c>
      <c r="F6" s="6"/>
      <c r="G6" s="6"/>
      <c r="H6" s="6"/>
      <c r="I6" s="6"/>
    </row>
    <row r="7" spans="1:9" ht="75" x14ac:dyDescent="0.25">
      <c r="A7" s="6">
        <v>6</v>
      </c>
      <c r="B7" s="6" t="s">
        <v>343</v>
      </c>
      <c r="C7" s="6"/>
      <c r="D7" s="6" t="s">
        <v>184</v>
      </c>
      <c r="E7" s="6" t="s">
        <v>185</v>
      </c>
      <c r="F7" s="6"/>
      <c r="G7" s="6"/>
      <c r="H7" s="6"/>
      <c r="I7" s="6"/>
    </row>
    <row r="8" spans="1:9" ht="62.5" x14ac:dyDescent="0.25">
      <c r="A8" s="6">
        <v>7</v>
      </c>
      <c r="B8" s="6" t="s">
        <v>344</v>
      </c>
      <c r="C8" s="6"/>
      <c r="D8" s="6"/>
      <c r="E8" s="6" t="s">
        <v>186</v>
      </c>
      <c r="F8" s="6" t="s">
        <v>187</v>
      </c>
      <c r="G8" s="6"/>
      <c r="H8" s="6"/>
      <c r="I8" s="6"/>
    </row>
    <row r="9" spans="1:9" ht="25" x14ac:dyDescent="0.25">
      <c r="A9" s="6">
        <v>8</v>
      </c>
      <c r="B9" s="6" t="s">
        <v>345</v>
      </c>
      <c r="C9" s="6"/>
      <c r="D9" s="6"/>
      <c r="E9" s="6" t="s">
        <v>179</v>
      </c>
      <c r="F9" s="6"/>
      <c r="G9" s="6"/>
      <c r="H9" s="6"/>
      <c r="I9" s="6"/>
    </row>
    <row r="10" spans="1:9" ht="25" x14ac:dyDescent="0.25">
      <c r="A10" s="6">
        <v>9</v>
      </c>
      <c r="B10" s="6" t="s">
        <v>346</v>
      </c>
      <c r="C10" s="6"/>
      <c r="D10" s="6"/>
      <c r="E10" s="6"/>
      <c r="F10" s="6"/>
      <c r="G10" s="6" t="s">
        <v>178</v>
      </c>
      <c r="H10" s="6" t="s">
        <v>178</v>
      </c>
      <c r="I10" s="6" t="s">
        <v>178</v>
      </c>
    </row>
    <row r="11" spans="1:9" ht="75" x14ac:dyDescent="0.25">
      <c r="A11" s="6">
        <v>10</v>
      </c>
      <c r="B11" s="6" t="s">
        <v>347</v>
      </c>
      <c r="C11" s="6"/>
      <c r="D11" s="6"/>
      <c r="E11" s="6" t="s">
        <v>27</v>
      </c>
      <c r="F11" s="6"/>
      <c r="G11" s="6"/>
      <c r="H11" s="6"/>
      <c r="I11" s="6"/>
    </row>
    <row r="12" spans="1:9" ht="75" x14ac:dyDescent="0.25">
      <c r="A12" s="6">
        <v>11</v>
      </c>
      <c r="B12" s="6" t="s">
        <v>348</v>
      </c>
      <c r="C12" s="6"/>
      <c r="D12" s="6"/>
      <c r="E12" s="6" t="s">
        <v>28</v>
      </c>
      <c r="F12" s="6"/>
      <c r="G12" s="6"/>
      <c r="H12" s="6"/>
      <c r="I12" s="6"/>
    </row>
    <row r="13" spans="1:9" ht="75" x14ac:dyDescent="0.25">
      <c r="A13" s="6">
        <v>12</v>
      </c>
      <c r="B13" s="6" t="s">
        <v>349</v>
      </c>
      <c r="C13" s="6"/>
      <c r="D13" s="6"/>
      <c r="E13" s="6" t="s">
        <v>29</v>
      </c>
      <c r="F13" s="6"/>
      <c r="G13" s="6"/>
      <c r="H13" s="6"/>
      <c r="I13" s="6"/>
    </row>
    <row r="14" spans="1:9" ht="75" x14ac:dyDescent="0.25">
      <c r="A14" s="6">
        <v>13</v>
      </c>
      <c r="B14" s="6" t="s">
        <v>350</v>
      </c>
      <c r="C14" s="6"/>
      <c r="D14" s="6"/>
      <c r="E14" s="6" t="s">
        <v>33</v>
      </c>
      <c r="F14" s="6"/>
      <c r="G14" s="6"/>
      <c r="H14" s="6"/>
      <c r="I14" s="6"/>
    </row>
    <row r="15" spans="1:9" ht="75" x14ac:dyDescent="0.25">
      <c r="A15" s="6">
        <v>14</v>
      </c>
      <c r="B15" s="6" t="s">
        <v>351</v>
      </c>
      <c r="C15" s="6"/>
      <c r="D15" s="6"/>
      <c r="E15" s="6" t="s">
        <v>31</v>
      </c>
      <c r="F15" s="6"/>
      <c r="G15" s="6"/>
      <c r="H15" s="6"/>
      <c r="I15" s="6"/>
    </row>
    <row r="16" spans="1:9" ht="75" x14ac:dyDescent="0.25">
      <c r="A16" s="6">
        <v>15</v>
      </c>
      <c r="B16" s="6" t="s">
        <v>352</v>
      </c>
      <c r="C16" s="6"/>
      <c r="D16" s="6"/>
      <c r="E16" s="6" t="s">
        <v>32</v>
      </c>
      <c r="F16" s="6"/>
      <c r="G16" s="6"/>
      <c r="H16" s="6"/>
      <c r="I16" s="6"/>
    </row>
    <row r="17" spans="1:9" ht="75" x14ac:dyDescent="0.25">
      <c r="A17" s="6">
        <v>16</v>
      </c>
      <c r="B17" s="6" t="s">
        <v>353</v>
      </c>
      <c r="C17" s="6"/>
      <c r="D17" s="6"/>
      <c r="E17" s="6" t="s">
        <v>34</v>
      </c>
      <c r="F17" s="6"/>
      <c r="G17" s="6"/>
      <c r="H17" s="6"/>
      <c r="I17" s="6"/>
    </row>
    <row r="18" spans="1:9" ht="37.5" x14ac:dyDescent="0.25">
      <c r="A18" s="6">
        <v>17</v>
      </c>
      <c r="B18" s="6" t="s">
        <v>328</v>
      </c>
      <c r="C18" s="6"/>
      <c r="D18" s="6"/>
      <c r="E18" s="6" t="s">
        <v>188</v>
      </c>
      <c r="F18" s="6"/>
      <c r="G18" s="6" t="s">
        <v>178</v>
      </c>
      <c r="H18" s="6" t="s">
        <v>178</v>
      </c>
      <c r="I18" s="6" t="s">
        <v>178</v>
      </c>
    </row>
    <row r="19" spans="1:9" ht="62.5" x14ac:dyDescent="0.25">
      <c r="A19" s="6">
        <v>18</v>
      </c>
      <c r="B19" s="340" t="s">
        <v>632</v>
      </c>
      <c r="C19" s="6"/>
      <c r="D19" s="6"/>
      <c r="E19" s="340" t="s">
        <v>633</v>
      </c>
      <c r="F19" s="6" t="s">
        <v>635</v>
      </c>
      <c r="G19" s="340"/>
      <c r="H19" s="340"/>
      <c r="I19" s="340"/>
    </row>
  </sheetData>
  <phoneticPr fontId="7" type="noConversion"/>
  <pageMargins left="0.75" right="0.75" top="1" bottom="1" header="0.4921259845" footer="0.4921259845"/>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2 internes Dokument" ma:contentTypeID="0x010100F089ECB76BF9E348A85DA9F63EBD3DDC020300A157EC41EE3963478A1D1995E6422AD2" ma:contentTypeVersion="18" ma:contentTypeDescription="Weisung, Richtlinie, Anleitung etc." ma:contentTypeScope="" ma:versionID="f183042d3a32a193a5d48e1c2a654d8f">
  <xsd:schema xmlns:xsd="http://www.w3.org/2001/XMLSchema" xmlns:xs="http://www.w3.org/2001/XMLSchema" xmlns:p="http://schemas.microsoft.com/office/2006/metadata/properties" xmlns:ns2="1caeb9c7-ab7f-4e20-84a7-598588731e7e" xmlns:ns3="9f47811e-01d5-4617-9800-2aa770a63f6d" xmlns:ns4="9c20bd3e-daf4-4bd9-b2b7-3e121aef44c1" targetNamespace="http://schemas.microsoft.com/office/2006/metadata/properties" ma:root="true" ma:fieldsID="1ab2b4892b6ab5250f745b0f52b40fe3" ns2:_="" ns3:_="" ns4:_="">
    <xsd:import namespace="1caeb9c7-ab7f-4e20-84a7-598588731e7e"/>
    <xsd:import namespace="9f47811e-01d5-4617-9800-2aa770a63f6d"/>
    <xsd:import namespace="9c20bd3e-daf4-4bd9-b2b7-3e121aef44c1"/>
    <xsd:element name="properties">
      <xsd:complexType>
        <xsd:sequence>
          <xsd:element name="documentManagement">
            <xsd:complexType>
              <xsd:all>
                <xsd:element ref="ns2:Prozesse_x0020_Wald"/>
                <xsd:element ref="ns3:Aufgaben_x0020_Wald"/>
                <xsd:element ref="ns4:Dok-Nr."/>
                <xsd:element ref="ns2:Verantwortlich_x0020_für_x0020_Dokument"/>
                <xsd:element ref="ns2:Verantwortlich_x0020_für_x0020_Freigab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eb9c7-ab7f-4e20-84a7-598588731e7e" elementFormDefault="qualified">
    <xsd:import namespace="http://schemas.microsoft.com/office/2006/documentManagement/types"/>
    <xsd:import namespace="http://schemas.microsoft.com/office/infopath/2007/PartnerControls"/>
    <xsd:element name="Prozesse_x0020_Wald" ma:index="1" ma:displayName="Prozesse Wald" ma:list="{5a51c91c-2f91-4998-8872-98b166686133}" ma:internalName="Prozesse_x0020_Wald" ma:readOnly="false" ma:showField="Title" ma:web="1caeb9c7-ab7f-4e20-84a7-598588731e7e">
      <xsd:simpleType>
        <xsd:restriction base="dms:Lookup"/>
      </xsd:simpleType>
    </xsd:element>
    <xsd:element name="Verantwortlich_x0020_für_x0020_Dokument" ma:index="4" ma:displayName="Verantwortung" ma:list="{81a40202-2c5a-4fb0-86e7-f48e57f8495c}" ma:internalName="Verantwortlich_x0020_f_x00fc_r_x0020_Dokument" ma:readOnly="false" ma:showField="Title" ma:web="1caeb9c7-ab7f-4e20-84a7-598588731e7e">
      <xsd:simpleType>
        <xsd:restriction base="dms:Lookup"/>
      </xsd:simpleType>
    </xsd:element>
    <xsd:element name="Verantwortlich_x0020_für_x0020_Freigabe" ma:index="5" ma:displayName="Freigabe" ma:list="{81a40202-2c5a-4fb0-86e7-f48e57f8495c}" ma:internalName="Verantwortlich_x0020_f_x00fc_r_x0020_Freigabe" ma:readOnly="false" ma:showField="Title" ma:web="1caeb9c7-ab7f-4e20-84a7-598588731e7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f47811e-01d5-4617-9800-2aa770a63f6d" elementFormDefault="qualified">
    <xsd:import namespace="http://schemas.microsoft.com/office/2006/documentManagement/types"/>
    <xsd:import namespace="http://schemas.microsoft.com/office/infopath/2007/PartnerControls"/>
    <xsd:element name="Aufgaben_x0020_Wald" ma:index="2" ma:displayName="Aufgabe" ma:indexed="true" ma:list="{11d1349a-2f35-4f65-89e8-c341ba9351f8}" ma:internalName="Aufgaben_x0020_Wald" ma:readOnly="false" ma:showField="Title" ma:web="9f47811e-01d5-4617-9800-2aa770a63f6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c20bd3e-daf4-4bd9-b2b7-3e121aef44c1" elementFormDefault="qualified">
    <xsd:import namespace="http://schemas.microsoft.com/office/2006/documentManagement/types"/>
    <xsd:import namespace="http://schemas.microsoft.com/office/infopath/2007/PartnerControls"/>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zesse_x0020_Wald xmlns="1caeb9c7-ab7f-4e20-84a7-598588731e7e">1</Prozesse_x0020_Wald>
    <Verantwortlich_x0020_für_x0020_Dokument xmlns="1caeb9c7-ab7f-4e20-84a7-598588731e7e">2</Verantwortlich_x0020_für_x0020_Dokument>
    <Verantwortlich_x0020_für_x0020_Freigabe xmlns="1caeb9c7-ab7f-4e20-84a7-598588731e7e">1</Verantwortlich_x0020_für_x0020_Freigabe>
    <Dok-Nr. xmlns="9c20bd3e-daf4-4bd9-b2b7-3e121aef44c1">802.2.01</Dok-Nr.>
    <Aufgaben_x0020_Wald xmlns="9f47811e-01d5-4617-9800-2aa770a63f6d">51</Aufgaben_x0020_Wal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84FBDA-2E5B-4BC3-A794-17652FDDA43B}">
  <ds:schemaRefs>
    <ds:schemaRef ds:uri="http://schemas.microsoft.com/office/2006/metadata/customXsn"/>
  </ds:schemaRefs>
</ds:datastoreItem>
</file>

<file path=customXml/itemProps2.xml><?xml version="1.0" encoding="utf-8"?>
<ds:datastoreItem xmlns:ds="http://schemas.openxmlformats.org/officeDocument/2006/customXml" ds:itemID="{1139908F-AEC1-406F-A545-00363771F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eb9c7-ab7f-4e20-84a7-598588731e7e"/>
    <ds:schemaRef ds:uri="9f47811e-01d5-4617-9800-2aa770a63f6d"/>
    <ds:schemaRef ds:uri="9c20bd3e-daf4-4bd9-b2b7-3e121aef44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FEC7E6-0DC8-4FCF-B9B7-23516E61F7BD}">
  <ds:schemaRefs>
    <ds:schemaRef ds:uri="http://schemas.openxmlformats.org/package/2006/metadata/core-properties"/>
    <ds:schemaRef ds:uri="http://purl.org/dc/dcmitype/"/>
    <ds:schemaRef ds:uri="http://purl.org/dc/elements/1.1/"/>
    <ds:schemaRef ds:uri="http://schemas.microsoft.com/office/2006/metadata/properties"/>
    <ds:schemaRef ds:uri="http://purl.org/dc/terms/"/>
    <ds:schemaRef ds:uri="http://schemas.microsoft.com/office/infopath/2007/PartnerControls"/>
    <ds:schemaRef ds:uri="9f47811e-01d5-4617-9800-2aa770a63f6d"/>
    <ds:schemaRef ds:uri="http://schemas.microsoft.com/office/2006/documentManagement/types"/>
    <ds:schemaRef ds:uri="9c20bd3e-daf4-4bd9-b2b7-3e121aef44c1"/>
    <ds:schemaRef ds:uri="1caeb9c7-ab7f-4e20-84a7-598588731e7e"/>
    <ds:schemaRef ds:uri="http://www.w3.org/XML/1998/namespace"/>
  </ds:schemaRefs>
</ds:datastoreItem>
</file>

<file path=customXml/itemProps4.xml><?xml version="1.0" encoding="utf-8"?>
<ds:datastoreItem xmlns:ds="http://schemas.openxmlformats.org/officeDocument/2006/customXml" ds:itemID="{DAD730C8-E615-42D4-9871-E489C2A6FD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20</vt:i4>
      </vt:variant>
    </vt:vector>
  </HeadingPairs>
  <TitlesOfParts>
    <vt:vector size="29" baseType="lpstr">
      <vt:lpstr>NaiS_Formular_LU</vt:lpstr>
      <vt:lpstr>Eingangswerte_SW</vt:lpstr>
      <vt:lpstr>WeiserFl</vt:lpstr>
      <vt:lpstr>Gemeindeverzeichnis</vt:lpstr>
      <vt:lpstr>STAOGR_NATGEF</vt:lpstr>
      <vt:lpstr>Staotyp_minimal</vt:lpstr>
      <vt:lpstr>Staotyp_ideal</vt:lpstr>
      <vt:lpstr>Natgef_minimal</vt:lpstr>
      <vt:lpstr>Natgef_ideal</vt:lpstr>
      <vt:lpstr>ATT_CBX</vt:lpstr>
      <vt:lpstr>ATT_RO</vt:lpstr>
      <vt:lpstr>ATT_TYPE</vt:lpstr>
      <vt:lpstr>ATT_URL</vt:lpstr>
      <vt:lpstr>ATT_WNU_ID</vt:lpstr>
      <vt:lpstr>Eingangswerte_SW!Druckbereich</vt:lpstr>
      <vt:lpstr>NaiS_Formular_LU!Druckbereich</vt:lpstr>
      <vt:lpstr>Natgef_ideal!Druckbereich</vt:lpstr>
      <vt:lpstr>Gemeindeverzeichnis!Drucktitel</vt:lpstr>
      <vt:lpstr>MwSt</vt:lpstr>
      <vt:lpstr>PL_extern_Gew_RO</vt:lpstr>
      <vt:lpstr>PL_extern_max</vt:lpstr>
      <vt:lpstr>PL_extern_max_min_Anz_WE</vt:lpstr>
      <vt:lpstr>PL_extern_min</vt:lpstr>
      <vt:lpstr>PL_Refoe</vt:lpstr>
      <vt:lpstr>PL_Stundenansatz</vt:lpstr>
      <vt:lpstr>SW_Bonus_1</vt:lpstr>
      <vt:lpstr>SW_Bonus_2</vt:lpstr>
      <vt:lpstr>SW_Sockel_BHSW</vt:lpstr>
      <vt:lpstr>SW_Sockel_BSW</vt:lpstr>
    </vt:vector>
  </TitlesOfParts>
  <Company>Kantonale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NaiS Formular Kanton Luzern</dc:title>
  <dc:subject>Schutzwald</dc:subject>
  <dc:creator>Michiel Fehr</dc:creator>
  <dc:description>Nachträgliche Ergänzungen in V1.0:_x000d_
- Makro AdressKopie Beitragsempfänger korrigiert_x000d_
- Einfügen Fussnotenblatt</dc:description>
  <cp:lastModifiedBy>Kaufmann Jonas</cp:lastModifiedBy>
  <cp:lastPrinted>2023-12-18T08:12:12Z</cp:lastPrinted>
  <dcterms:created xsi:type="dcterms:W3CDTF">2006-12-13T11:30:50Z</dcterms:created>
  <dcterms:modified xsi:type="dcterms:W3CDTF">2023-12-18T08:12:19Z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0x010100F089ECB76BF9E348A85DA9F63EBD3DDC020300A157EC41EE3963478A1D1995E6422AD2</vt:lpwstr>
  </property>
  <property fmtid="{D5CDD505-2E9C-101B-9397-08002B2CF9AE}" pid="3" name="_dlc_policyId">
    <vt:lpwstr/>
  </property>
  <property fmtid="{D5CDD505-2E9C-101B-9397-08002B2CF9AE}" pid="4" name="ItemRetentionFormula">
    <vt:lpwstr/>
  </property>
  <property fmtid="{D5CDD505-2E9C-101B-9397-08002B2CF9AE}" pid="5" name="Vorlage">
    <vt:bool>false</vt:bool>
  </property>
  <property fmtid="{D5CDD505-2E9C-101B-9397-08002B2CF9AE}" pid="6" name="Aufgaben Wald">
    <vt:lpwstr>51</vt:lpwstr>
  </property>
  <property fmtid="{D5CDD505-2E9C-101B-9397-08002B2CF9AE}" pid="7" name="Archiv">
    <vt:bool>false</vt:bool>
  </property>
</Properties>
</file>